
<file path=[Content_Types].xml><?xml version="1.0" encoding="utf-8"?>
<Types xmlns="http://schemas.openxmlformats.org/package/2006/content-types">
  <Override PartName="/xl/tables/table4.xml" ContentType="application/vnd.openxmlformats-officedocument.spreadsheetml.table+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emf" ContentType="image/x-emf"/>
  <Override PartName="/xl/tables/table11.xml" ContentType="application/vnd.openxmlformats-officedocument.spreadsheetml.table+xml"/>
  <Override PartName="/xl/tables/table1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tables/table10.xml" ContentType="application/vnd.openxmlformats-officedocument.spreadsheetml.tab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4.xml" ContentType="application/vnd.openxmlformats-officedocument.customXmlProperties+xml"/>
  <Override PartName="/docProps/core.xml" ContentType="application/vnd.openxmlformats-package.core-properties+xml"/>
  <Default Extension="bin" ContentType="application/vnd.openxmlformats-officedocument.spreadsheetml.printerSettings"/>
  <Default Extension="png" ContentType="image/png"/>
  <Override PartName="/xl/tables/table3.xml" ContentType="application/vnd.openxmlformats-officedocument.spreadsheetml.table+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20" yWindow="-120" windowWidth="20730" windowHeight="11160" tabRatio="683" firstSheet="1" activeTab="5"/>
  </bookViews>
  <sheets>
    <sheet name="Introduction" sheetId="13" r:id="rId1"/>
    <sheet name="Partie 1 - Présentation" sheetId="14" r:id="rId2"/>
    <sheet name="Partie 2 - Liste de pointage" sheetId="15" r:id="rId3"/>
    <sheet name="Partie 3 - Entités déclarantes" sheetId="12" r:id="rId4"/>
    <sheet name="Partie 4 - Recettes de l’État" sheetId="4" r:id="rId5"/>
    <sheet name="Partie 5 - Données d’entreprise" sheetId="11" r:id="rId6"/>
    <sheet name="Listes" sheetId="10" state="hidden" r:id="rId7"/>
  </sheets>
  <externalReferences>
    <externalReference r:id="rId8"/>
    <externalReference r:id="rId9"/>
    <externalReference r:id="rId10"/>
  </externalReferences>
  <definedNames>
    <definedName name="Agency_type">[1]!Government_entity_type[[#All],[&lt; Agency type &gt;]]</definedName>
    <definedName name="Commodities_list">#REF!</definedName>
    <definedName name="Commodity_names">[1]!Table5_Commodities_list[HS Product Description]</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6" i="15"/>
  <c r="F165"/>
  <c r="F164"/>
  <c r="F138"/>
  <c r="F132"/>
  <c r="F127"/>
  <c r="B103"/>
  <c r="B88"/>
  <c r="D80"/>
  <c r="B75"/>
  <c r="B69"/>
  <c r="H4"/>
  <c r="E36" i="14"/>
  <c r="E34"/>
  <c r="E33"/>
  <c r="E23"/>
  <c r="E22"/>
  <c r="E21"/>
  <c r="G4"/>
  <c r="D107" i="15"/>
  <c r="E62" i="14" l="1"/>
  <c r="E61"/>
  <c r="E59"/>
  <c r="E60"/>
  <c r="E58" s="1"/>
  <c r="I79" i="12" l="1"/>
  <c r="I78"/>
  <c r="I77"/>
  <c r="I76"/>
  <c r="I75"/>
  <c r="I74"/>
  <c r="I73"/>
  <c r="I72"/>
  <c r="I71"/>
  <c r="I70"/>
  <c r="I69"/>
  <c r="I68"/>
  <c r="I67"/>
  <c r="I66"/>
  <c r="I65"/>
  <c r="I64"/>
  <c r="I63"/>
  <c r="I62"/>
  <c r="I61"/>
  <c r="I60"/>
  <c r="I59"/>
  <c r="I58"/>
  <c r="I57"/>
  <c r="I56"/>
  <c r="I55"/>
  <c r="I54"/>
  <c r="I53"/>
  <c r="I52"/>
  <c r="I51"/>
  <c r="I50"/>
  <c r="I49"/>
  <c r="I48"/>
  <c r="I47"/>
  <c r="I46"/>
  <c r="I45"/>
  <c r="I44"/>
  <c r="I43"/>
  <c r="I42"/>
  <c r="E31"/>
  <c r="E30"/>
  <c r="E29"/>
  <c r="E28"/>
  <c r="E27"/>
  <c r="E26"/>
  <c r="E129" i="11" l="1"/>
  <c r="F121" l="1"/>
  <c r="J92" i="4" l="1"/>
  <c r="I105" i="11" l="1"/>
  <c r="K105" l="1"/>
  <c r="J78" i="4"/>
  <c r="J76"/>
  <c r="K103" i="11"/>
  <c r="I78" i="4" l="1"/>
  <c r="E21" i="12" l="1"/>
  <c r="E22" l="1"/>
  <c r="I41"/>
  <c r="E24"/>
  <c r="E23"/>
  <c r="E25"/>
  <c r="B22" i="11"/>
  <c r="B25"/>
  <c r="K5"/>
  <c r="N4" i="4"/>
  <c r="E4" i="12"/>
  <c r="B35" i="4"/>
  <c r="C35"/>
  <c r="D35"/>
  <c r="E35"/>
  <c r="B44"/>
  <c r="C44"/>
  <c r="D44"/>
  <c r="E44"/>
  <c r="E45"/>
  <c r="D45"/>
  <c r="C45"/>
  <c r="B45"/>
  <c r="E43"/>
  <c r="D43"/>
  <c r="C43"/>
  <c r="B43"/>
  <c r="E42"/>
  <c r="D42"/>
  <c r="C42"/>
  <c r="B42"/>
  <c r="E41"/>
  <c r="D41"/>
  <c r="C41"/>
  <c r="B41"/>
  <c r="E33"/>
  <c r="D23"/>
  <c r="E24"/>
  <c r="D24"/>
  <c r="C24"/>
  <c r="B24"/>
  <c r="E23"/>
  <c r="C23"/>
  <c r="B23"/>
  <c r="E22"/>
  <c r="D22"/>
  <c r="C22"/>
  <c r="B22"/>
  <c r="C25"/>
  <c r="C26"/>
  <c r="C27"/>
  <c r="C28"/>
  <c r="C29"/>
  <c r="C30"/>
  <c r="C31"/>
  <c r="C32"/>
  <c r="C33"/>
  <c r="C34"/>
  <c r="C36"/>
  <c r="C37"/>
  <c r="C38"/>
  <c r="C39"/>
  <c r="C40"/>
  <c r="D25"/>
  <c r="D26"/>
  <c r="D27"/>
  <c r="D28"/>
  <c r="D29"/>
  <c r="D30"/>
  <c r="D31"/>
  <c r="D32"/>
  <c r="D33"/>
  <c r="D34"/>
  <c r="D36"/>
  <c r="D37"/>
  <c r="D38"/>
  <c r="D39"/>
  <c r="D40"/>
  <c r="E25"/>
  <c r="E26"/>
  <c r="E27"/>
  <c r="E28"/>
  <c r="E29"/>
  <c r="E30"/>
  <c r="E31"/>
  <c r="E32"/>
  <c r="E34"/>
  <c r="E36"/>
  <c r="E37"/>
  <c r="E38"/>
  <c r="E39"/>
  <c r="E40"/>
  <c r="B25"/>
  <c r="B26"/>
  <c r="B27"/>
  <c r="B28"/>
  <c r="B29"/>
  <c r="B30"/>
  <c r="B31"/>
  <c r="B32"/>
  <c r="B33"/>
  <c r="B34"/>
  <c r="B36"/>
  <c r="B37"/>
  <c r="B38"/>
  <c r="B39"/>
  <c r="B40"/>
</calcChain>
</file>

<file path=xl/comments1.xml><?xml version="1.0" encoding="utf-8"?>
<comments xmlns="http://schemas.openxmlformats.org/spreadsheetml/2006/main">
  <authors>
    <author>USER</author>
  </authors>
  <commentList>
    <comment ref="H22" authorId="0">
      <text>
        <r>
          <rPr>
            <b/>
            <sz val="9"/>
            <color indexed="10"/>
            <rFont val="Trebuchet MS"/>
            <family val="2"/>
          </rPr>
          <t>Ce fichier a été établi à la demande du Haut Comité National de l'ITIE Tchad conformément à la première phase des termes de référence modifiés pour le rapport ITIE 2018 et comporte uniquement les données financières collectées par l'administrateur indépendant pour les travaux d'élaboration du rapport ITIE Tchad 2018 jusqu'à la date du 25 Septembre 2020.
Les données au  niveau de la partie 2 : Liste de pointage, sont relatives aux données présentées au  niveau du rapport ITIE Tchad 2017 publié sur le site de l'ITIE International à la date du 30 Juin 2020.</t>
        </r>
        <r>
          <rPr>
            <b/>
            <sz val="9"/>
            <color indexed="81"/>
            <rFont val="Tahoma"/>
            <family val="2"/>
          </rPr>
          <t xml:space="preserve">
</t>
        </r>
      </text>
    </comment>
  </commentList>
</comments>
</file>

<file path=xl/connections.xml><?xml version="1.0" encoding="utf-8"?>
<connections xmlns="http://schemas.openxmlformats.org/spreadsheetml/2006/main">
  <connection id="1"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<sst xmlns="http://schemas.openxmlformats.org/spreadsheetml/2006/main" count="4290" uniqueCount="2734">
  <si>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</si>
  <si>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</si>
  <si>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</si>
  <si>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</si>
  <si>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</si>
  <si>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</si>
  <si>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</si>
  <si>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</si>
  <si>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</si>
  <si>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</si>
  <si>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</si>
  <si>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</si>
  <si>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</si>
  <si>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</si>
  <si>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</si>
  <si>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</si>
  <si>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</si>
  <si>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</si>
  <si>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</si>
  <si>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</si>
  <si>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</si>
  <si>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</si>
  <si>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</si>
  <si>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</si>
  <si>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</si>
  <si>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</si>
  <si>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</si>
  <si>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</si>
  <si>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</si>
  <si>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</si>
  <si>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</si>
  <si>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</si>
  <si>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</si>
  <si>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</si>
  <si>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</si>
  <si>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</si>
  <si>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</si>
  <si>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</si>
  <si>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</si>
  <si>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</si>
  <si>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</si>
  <si>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</si>
  <si>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</si>
  <si>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</si>
  <si>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</si>
  <si>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</si>
  <si>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</si>
  <si>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</si>
  <si>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</si>
  <si>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</si>
  <si>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</si>
  <si>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</si>
  <si>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</si>
  <si>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</si>
  <si>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</si>
  <si>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</si>
  <si>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</si>
  <si>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</si>
  <si>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</si>
  <si>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</si>
  <si>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</si>
  <si>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</si>
  <si>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</si>
  <si>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</si>
  <si>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</si>
  <si>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</si>
  <si>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</si>
  <si>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</si>
  <si>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</si>
  <si>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</si>
  <si>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</si>
  <si>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</si>
  <si>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</si>
  <si>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</si>
  <si>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</si>
  <si>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</si>
  <si>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</si>
  <si>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</si>
  <si>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</si>
  <si>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</si>
  <si>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</si>
  <si>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</si>
  <si>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</si>
  <si>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</si>
  <si>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</si>
  <si>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</si>
  <si>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</si>
  <si>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</si>
  <si>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</si>
  <si>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</si>
  <si>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</si>
  <si>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</si>
  <si>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</si>
  <si>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</si>
  <si>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</si>
  <si>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</si>
  <si>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</si>
  <si>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</si>
  <si>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</si>
  <si>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</si>
  <si>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</si>
  <si>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</si>
  <si>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</si>
  <si>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</si>
  <si>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</si>
  <si>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</si>
  <si>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</si>
  <si>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</si>
  <si>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</si>
  <si>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</si>
  <si>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</si>
  <si>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</si>
  <si>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</si>
  <si>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</si>
  <si>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</si>
  <si>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</si>
  <si>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</si>
  <si>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</si>
  <si>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</si>
  <si>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</si>
  <si>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</si>
  <si>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</si>
  <si>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</si>
  <si>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</si>
  <si>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</si>
  <si>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</si>
  <si>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</si>
  <si>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</si>
  <si>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</si>
  <si>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</si>
  <si>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</si>
  <si>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</si>
  <si>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</si>
  <si>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</si>
  <si>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</si>
  <si>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</si>
  <si>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</si>
  <si>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</si>
  <si>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</si>
  <si>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</si>
  <si>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</si>
  <si>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</si>
  <si>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</si>
  <si>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</si>
  <si>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</si>
  <si>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</si>
  <si>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</si>
  <si>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</si>
  <si>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</si>
  <si>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</si>
  <si>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</si>
  <si>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</si>
  <si>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</si>
  <si>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</si>
  <si>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</si>
  <si>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</si>
  <si>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</si>
  <si>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</si>
  <si>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</si>
  <si>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</si>
  <si>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</si>
  <si>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</si>
  <si>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</si>
  <si>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</si>
  <si>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</si>
  <si>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</si>
  <si>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</si>
  <si>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</si>
  <si>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</si>
  <si>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</si>
  <si>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</si>
  <si>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</si>
  <si>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</si>
  <si>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</si>
  <si>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</si>
  <si>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</si>
  <si>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</si>
  <si>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</si>
  <si>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</si>
  <si>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</si>
  <si>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</si>
  <si>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</si>
  <si>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</si>
  <si>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</si>
  <si>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</si>
  <si>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</si>
  <si>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</si>
  <si>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</si>
  <si>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</si>
  <si>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</si>
  <si>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</si>
  <si>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</si>
  <si>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</si>
  <si>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</si>
  <si>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</si>
  <si>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</si>
  <si>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</si>
  <si>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</si>
  <si>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</si>
  <si>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</si>
  <si>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</si>
  <si>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</si>
  <si>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</si>
  <si>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</si>
  <si>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</si>
  <si>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</si>
  <si>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</si>
  <si>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</si>
  <si>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</si>
  <si>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</si>
  <si>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</si>
  <si>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</si>
  <si>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</si>
  <si>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</si>
  <si>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</si>
  <si>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</si>
  <si>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</si>
  <si>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</si>
  <si>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</si>
  <si>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</si>
  <si>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</si>
  <si>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</si>
  <si>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</si>
  <si>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</si>
  <si>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</si>
  <si>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</si>
  <si>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</si>
  <si>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</si>
  <si>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</si>
  <si>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</si>
  <si>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</si>
  <si>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</si>
  <si>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</si>
  <si>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</si>
  <si>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</si>
  <si>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</si>
  <si>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</si>
  <si>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</si>
  <si>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</si>
  <si>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</si>
  <si>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</si>
  <si>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</si>
  <si>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</si>
  <si>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</si>
  <si>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</si>
  <si>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</si>
  <si>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</si>
  <si>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</si>
  <si>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</si>
  <si>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</si>
  <si>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</si>
  <si>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</si>
  <si>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</si>
  <si>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</si>
  <si>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</si>
  <si>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</si>
  <si>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</si>
  <si>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</si>
  <si>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</si>
  <si>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</si>
  <si>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</si>
  <si>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</si>
  <si>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</si>
  <si>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</si>
  <si>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</si>
  <si>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</si>
  <si>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</si>
  <si>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</si>
  <si>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</si>
  <si>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</si>
  <si>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</si>
  <si>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</si>
  <si>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</si>
  <si>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</si>
  <si>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</si>
  <si>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</si>
  <si>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</si>
  <si>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</si>
  <si>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</si>
  <si>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</si>
  <si>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</si>
  <si>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</si>
  <si>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</si>
  <si>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</si>
  <si>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</si>
  <si>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</si>
  <si>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</si>
  <si>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</si>
  <si>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</si>
  <si>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</si>
  <si>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</si>
  <si>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</si>
  <si>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</si>
  <si>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</si>
  <si>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</si>
  <si>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</si>
  <si>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</si>
  <si>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</si>
  <si>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</si>
  <si>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</si>
  <si>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</si>
  <si>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</si>
  <si>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</si>
  <si>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</si>
  <si>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</si>
  <si>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</si>
  <si>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</si>
  <si>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</si>
  <si>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</si>
  <si>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</si>
  <si>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</si>
  <si>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</si>
  <si>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</si>
  <si>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</si>
  <si>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</si>
  <si>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</si>
  <si>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</si>
  <si>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</si>
  <si>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</si>
  <si>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</si>
  <si>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</si>
  <si>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</si>
  <si>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</si>
  <si>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</si>
  <si>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</si>
  <si>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</si>
  <si>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</si>
  <si>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</si>
  <si>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</si>
  <si>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</si>
  <si>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</si>
  <si>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</si>
  <si>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</si>
  <si>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</si>
  <si>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</si>
  <si>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</si>
  <si>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</si>
  <si>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</si>
  <si>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</si>
  <si>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</si>
  <si>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</si>
  <si>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</si>
  <si>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</si>
  <si>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</si>
  <si>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</si>
  <si>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</si>
  <si>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</si>
  <si>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</si>
  <si>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</si>
  <si>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</si>
  <si>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</si>
  <si>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</si>
  <si>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</si>
  <si>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</si>
  <si>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</si>
  <si>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</si>
  <si>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</si>
  <si>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</si>
  <si>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</si>
  <si>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</si>
  <si>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</si>
  <si>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</si>
  <si>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</si>
  <si>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</si>
  <si>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</si>
  <si>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</si>
  <si>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</si>
  <si>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</si>
  <si>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</si>
  <si>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</si>
  <si>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</si>
  <si>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</si>
  <si>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</si>
  <si>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</si>
  <si>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</si>
  <si>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</si>
  <si>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</si>
  <si>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</si>
  <si>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</si>
  <si>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</si>
  <si>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</si>
  <si>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</si>
  <si>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</si>
  <si>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</si>
  <si>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</si>
  <si>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</si>
  <si>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</si>
  <si>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</si>
  <si>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</si>
  <si>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</si>
  <si>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</si>
  <si>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</si>
  <si>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</si>
  <si>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</si>
  <si>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</si>
  <si>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</si>
  <si>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</si>
  <si>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</si>
  <si>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</si>
  <si>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</si>
  <si>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</si>
  <si>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</si>
  <si>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</si>
  <si>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</si>
  <si>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</si>
  <si>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</si>
  <si>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</si>
  <si>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</si>
  <si>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</si>
  <si>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</si>
  <si>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</si>
  <si>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</si>
  <si>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</si>
  <si>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</si>
  <si>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</si>
  <si>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</si>
  <si>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</si>
  <si>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</si>
  <si>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</si>
  <si>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</si>
  <si>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</si>
  <si>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</si>
  <si>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</si>
  <si>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</si>
  <si>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</si>
  <si>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</si>
  <si>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</si>
  <si>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</si>
  <si>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</si>
  <si>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</si>
  <si>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</si>
  <si>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</si>
  <si>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</si>
  <si>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</si>
  <si>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</si>
  <si>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</si>
  <si>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</si>
  <si>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</si>
  <si>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</si>
  <si>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</si>
  <si>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</si>
  <si>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</si>
  <si>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</si>
  <si>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</si>
  <si>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</si>
  <si>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</si>
  <si>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</si>
  <si>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</si>
  <si>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</si>
  <si>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</si>
  <si>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</si>
  <si>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</si>
  <si>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</si>
  <si>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</si>
  <si>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</si>
  <si>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</si>
  <si>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</si>
  <si>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</si>
  <si>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</si>
  <si>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</si>
  <si>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</si>
  <si>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</si>
  <si>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</si>
  <si>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</si>
  <si>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</si>
  <si>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</si>
  <si>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</si>
  <si>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</si>
  <si>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</si>
  <si>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</si>
  <si>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</si>
  <si>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</si>
  <si>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</si>
  <si>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</si>
  <si>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</si>
  <si>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</si>
  <si>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</si>
  <si>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</si>
  <si>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</si>
  <si>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</si>
  <si>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</si>
  <si>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</si>
  <si>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</si>
  <si>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</si>
  <si>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</si>
  <si>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</si>
  <si>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</si>
  <si>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</si>
  <si>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</si>
  <si>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</si>
  <si>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</si>
  <si>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</si>
  <si>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</si>
  <si>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</si>
  <si>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</si>
  <si>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</si>
  <si>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</si>
  <si>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</si>
  <si>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</si>
  <si>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</si>
  <si>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</si>
  <si>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</si>
  <si>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</si>
  <si>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</si>
  <si>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</si>
  <si>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</si>
  <si>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</si>
  <si>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</si>
  <si>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</si>
  <si>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</si>
  <si>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</si>
  <si>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</si>
  <si>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</si>
  <si>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</si>
  <si>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</si>
  <si>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</si>
  <si>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</si>
  <si>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</si>
  <si>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</si>
  <si>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</si>
  <si>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</si>
  <si>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</si>
  <si>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</si>
  <si>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</si>
  <si>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</si>
  <si>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</si>
  <si>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</si>
  <si>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</si>
  <si>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</si>
  <si>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</si>
  <si>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</si>
  <si>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</si>
  <si>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</si>
  <si>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</si>
  <si>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</si>
  <si>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</si>
  <si>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</si>
  <si>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</si>
  <si>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</si>
  <si>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</si>
  <si>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</si>
  <si>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</si>
  <si>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</si>
  <si>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</si>
  <si>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</si>
  <si>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</si>
  <si>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</si>
  <si>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</si>
  <si>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</si>
  <si>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</si>
  <si>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</si>
  <si>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</si>
  <si>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</si>
  <si>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</si>
  <si>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</si>
  <si>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</si>
  <si>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</si>
  <si>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</si>
  <si>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</si>
  <si>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</si>
  <si>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</si>
  <si>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</si>
  <si>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</si>
  <si>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</si>
  <si>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</si>
  <si>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</si>
  <si>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</si>
  <si>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</si>
  <si>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</si>
  <si>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</si>
  <si>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</si>
  <si>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</si>
  <si>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</si>
  <si>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</si>
  <si>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</si>
  <si>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</si>
  <si>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</si>
  <si>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</si>
  <si>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</si>
  <si>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</si>
  <si>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</si>
  <si>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</si>
  <si>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</si>
  <si>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</si>
  <si>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</si>
  <si>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</si>
  <si>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</si>
  <si>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</si>
  <si>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</si>
  <si>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</si>
  <si>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</si>
  <si>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</si>
  <si>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</si>
  <si>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</si>
  <si>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</si>
  <si>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</si>
  <si>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</si>
  <si>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</si>
  <si>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</si>
  <si>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</si>
  <si>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</si>
  <si>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</si>
  <si>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</si>
  <si>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</si>
  <si>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</si>
  <si>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</si>
  <si>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</si>
  <si>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</si>
  <si>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</si>
  <si>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</si>
  <si>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</si>
  <si>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</si>
  <si>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</si>
  <si>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</si>
  <si>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</si>
  <si>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</si>
  <si>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</si>
  <si>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</si>
  <si>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</si>
  <si>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</si>
  <si>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</si>
  <si>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</si>
  <si>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</si>
  <si>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</si>
  <si>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</si>
  <si>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</si>
  <si>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</si>
  <si>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</si>
  <si>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</si>
  <si>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</si>
  <si>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</si>
  <si>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</si>
  <si>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</si>
  <si>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</si>
  <si>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</si>
  <si>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</si>
  <si>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</si>
  <si>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</si>
  <si>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</si>
  <si>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</si>
  <si>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</si>
  <si>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</si>
  <si>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</si>
  <si>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</si>
  <si>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</si>
  <si>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</si>
  <si>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</si>
  <si>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</si>
  <si>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</si>
  <si>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</si>
  <si>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</si>
  <si>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</si>
  <si>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</si>
  <si>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</si>
  <si>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</si>
  <si>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</si>
  <si>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</si>
  <si>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</si>
  <si>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</si>
  <si>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</si>
  <si>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</si>
  <si>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</si>
  <si>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</si>
  <si>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</si>
  <si>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</si>
  <si>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</si>
  <si>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</si>
  <si>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</si>
  <si>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</si>
  <si>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</si>
  <si>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</si>
  <si>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</si>
  <si>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</si>
  <si>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</si>
  <si>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</si>
  <si>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</si>
  <si>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</si>
  <si>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</si>
  <si>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</si>
  <si>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</si>
  <si>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</si>
  <si>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</si>
  <si>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</si>
  <si>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</si>
  <si>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</si>
  <si>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</si>
  <si>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</si>
  <si>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</si>
  <si>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</si>
  <si>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</si>
  <si>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</si>
  <si>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</si>
  <si>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</si>
  <si>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</si>
  <si>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</si>
  <si>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</si>
  <si>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</si>
  <si>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</si>
  <si>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</si>
  <si>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</si>
  <si>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</si>
  <si>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</si>
  <si>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</si>
  <si>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</si>
  <si>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</si>
  <si>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</si>
  <si>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</si>
  <si>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</si>
  <si>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</si>
  <si>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</si>
  <si>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</si>
  <si>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</si>
  <si>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</si>
  <si>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</si>
  <si>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</si>
  <si>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</si>
  <si>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</si>
  <si>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</si>
  <si>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</si>
  <si>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</si>
  <si>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</si>
  <si>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</si>
  <si>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</si>
  <si>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</si>
  <si>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</si>
  <si>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</si>
  <si>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</si>
  <si>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</si>
  <si>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</si>
  <si>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</si>
  <si>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</si>
  <si>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</si>
  <si>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</si>
  <si>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</si>
  <si>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</si>
  <si>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</si>
  <si>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</si>
  <si>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</si>
  <si>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</si>
  <si>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</si>
  <si>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</si>
  <si>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</si>
  <si>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</si>
  <si>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</si>
  <si>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</si>
  <si>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</si>
  <si>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</si>
  <si>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</si>
  <si>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</si>
  <si>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</si>
  <si>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</si>
  <si>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</si>
  <si>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</si>
  <si>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</si>
  <si>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</si>
  <si>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</si>
  <si>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</si>
  <si>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</si>
  <si>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</si>
  <si>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</si>
  <si>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</si>
  <si>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</si>
  <si>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</si>
  <si>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</si>
  <si>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</si>
  <si>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</si>
  <si>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</si>
  <si>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</si>
  <si>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</si>
  <si>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</si>
  <si>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</si>
  <si>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</si>
  <si>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</si>
  <si>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</si>
  <si>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</si>
  <si>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</si>
  <si>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</si>
  <si>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</si>
  <si>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</si>
  <si>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</si>
  <si>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</si>
  <si>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</si>
  <si>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</si>
  <si>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</si>
  <si>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</si>
  <si>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</si>
  <si>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</si>
  <si>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</si>
  <si>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</si>
  <si>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</si>
  <si>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</si>
  <si>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</si>
  <si>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</si>
  <si>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</si>
  <si>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</si>
  <si>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</si>
  <si>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</si>
  <si>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</si>
  <si>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</si>
  <si>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</si>
  <si>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</si>
  <si>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</si>
  <si>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</si>
  <si>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</si>
  <si>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</si>
  <si>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</si>
  <si>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</si>
  <si>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</si>
  <si>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</si>
  <si>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</si>
  <si>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</si>
  <si>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</si>
  <si>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</si>
  <si>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</si>
  <si>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</si>
  <si>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</si>
  <si>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</si>
  <si>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</si>
  <si>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</si>
  <si>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</si>
  <si>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</si>
  <si>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</si>
  <si>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</si>
  <si>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</si>
  <si>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</si>
  <si>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</si>
  <si>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</si>
  <si>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</si>
  <si>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</si>
  <si>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</si>
  <si>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</si>
  <si>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</si>
  <si>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</si>
  <si>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</si>
  <si>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</si>
  <si>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</si>
  <si>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</si>
  <si>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</si>
  <si>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</si>
  <si>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</si>
  <si>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</si>
  <si>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</si>
  <si>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</si>
  <si>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</si>
  <si>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</si>
  <si>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</si>
  <si>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</si>
  <si>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</si>
  <si>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</si>
  <si>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</si>
  <si>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</si>
  <si>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</si>
  <si>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</si>
  <si>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</si>
  <si>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</si>
  <si>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</si>
  <si>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</si>
  <si>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</si>
  <si>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</si>
  <si>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</si>
  <si>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</si>
  <si>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</si>
  <si>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</si>
  <si>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</si>
  <si>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</si>
  <si>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</si>
  <si>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</si>
  <si>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</si>
  <si>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</si>
  <si>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</si>
  <si>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</si>
  <si>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</si>
  <si>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</si>
  <si>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</si>
  <si>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</si>
  <si>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</si>
  <si>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</si>
  <si>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</si>
  <si>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</si>
  <si>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</si>
  <si>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</si>
  <si>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</si>
  <si>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</si>
  <si>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</si>
  <si>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</si>
  <si>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</si>
  <si>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</si>
  <si>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</si>
  <si>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</si>
  <si>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</si>
  <si>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</si>
  <si>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</si>
  <si>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</si>
  <si>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</si>
  <si>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</si>
  <si>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</si>
  <si>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</si>
  <si>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</si>
  <si>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</si>
  <si>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</si>
  <si>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</si>
  <si>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</si>
  <si>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</si>
  <si>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</si>
  <si>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</si>
  <si>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</si>
  <si>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</si>
  <si>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</si>
  <si>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</si>
  <si>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</si>
  <si>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</si>
  <si>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</si>
  <si>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</si>
  <si>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</si>
  <si>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</si>
  <si>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</si>
  <si>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</si>
  <si>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</si>
  <si>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</si>
  <si>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</si>
  <si>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</si>
  <si>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</si>
  <si>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</si>
  <si>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</si>
  <si>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</si>
  <si>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</si>
  <si>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</si>
  <si>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</si>
  <si>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</si>
  <si>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</si>
  <si>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</si>
  <si>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</si>
  <si>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</si>
  <si>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</si>
  <si>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</si>
  <si>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</si>
  <si>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</si>
  <si>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</si>
  <si>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</si>
  <si>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</si>
  <si>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</si>
  <si>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</si>
  <si>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</si>
  <si>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</si>
  <si>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</si>
  <si>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</si>
  <si>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</si>
  <si>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</si>
  <si>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</si>
  <si>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</si>
  <si>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</si>
  <si>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</si>
  <si>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</si>
  <si>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</si>
  <si>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</si>
  <si>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</si>
  <si>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</si>
  <si>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</si>
  <si>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</si>
  <si>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</si>
  <si>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</si>
  <si>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</si>
  <si>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</si>
  <si>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</si>
  <si>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</si>
  <si>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</si>
  <si>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</si>
  <si>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</si>
  <si>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</si>
  <si>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</si>
  <si>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</si>
  <si>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</si>
  <si>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</si>
  <si>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</si>
  <si>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</si>
  <si>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</si>
  <si>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</si>
  <si>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</si>
  <si>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</si>
  <si>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</si>
  <si>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</si>
  <si>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</si>
  <si>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</si>
  <si>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</si>
  <si>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</si>
  <si>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</si>
  <si>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</si>
  <si>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</si>
  <si>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</si>
  <si>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</si>
  <si>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</si>
  <si>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</si>
  <si>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</si>
  <si>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</si>
  <si>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</si>
  <si>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</si>
  <si>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</si>
  <si>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</si>
  <si>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</si>
  <si>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</si>
  <si>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</si>
  <si>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</si>
  <si>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</si>
  <si>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</si>
  <si>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</si>
  <si>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</si>
  <si>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</si>
  <si>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</si>
  <si>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</si>
  <si>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</si>
  <si>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</si>
  <si>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</si>
  <si>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</si>
  <si>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</si>
  <si>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</si>
  <si>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</si>
  <si>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</si>
  <si>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</si>
  <si>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</si>
  <si>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</si>
  <si>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</si>
  <si>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</si>
  <si>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</si>
  <si>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</si>
  <si>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</si>
  <si>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</si>
  <si>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</si>
  <si>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</si>
  <si>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</si>
  <si>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</si>
  <si>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</si>
  <si>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</si>
  <si>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</si>
  <si>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</si>
  <si>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</si>
  <si>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</si>
  <si>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</si>
  <si>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</si>
  <si>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</si>
  <si>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</si>
  <si>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</si>
  <si>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</si>
  <si>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</si>
  <si>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</si>
  <si>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</si>
  <si>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</si>
  <si>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</si>
  <si>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</si>
  <si>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</si>
  <si>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</si>
  <si>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</si>
  <si>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</si>
  <si>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</si>
  <si>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</si>
  <si>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</si>
  <si>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</si>
  <si>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</si>
  <si>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</si>
  <si>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</si>
  <si>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</si>
  <si>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</si>
  <si>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</si>
  <si>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</si>
  <si>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</si>
  <si>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</si>
  <si>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</si>
  <si>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</si>
  <si>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</si>
  <si>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</si>
  <si>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</si>
  <si>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</si>
  <si>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</si>
  <si>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</si>
  <si>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</si>
  <si>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</si>
  <si>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</si>
  <si>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</si>
  <si>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</si>
  <si>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</si>
  <si>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</si>
  <si>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</si>
  <si>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</si>
  <si>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</si>
  <si>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</si>
  <si>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</si>
  <si>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</si>
  <si>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</si>
  <si>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</si>
  <si>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</si>
  <si>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</si>
  <si>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</si>
  <si>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</si>
  <si>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</si>
  <si>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</si>
  <si>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</si>
  <si>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</si>
  <si>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</si>
  <si>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</si>
  <si>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</si>
  <si>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</si>
  <si>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</si>
  <si>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</si>
  <si>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</si>
  <si>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</si>
  <si>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</si>
  <si>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</si>
  <si>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</si>
  <si>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</si>
  <si>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</si>
  <si>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</si>
  <si>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</si>
  <si>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</si>
  <si>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</si>
  <si>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</si>
  <si>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</si>
  <si>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</si>
  <si>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</si>
  <si>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</si>
  <si>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</si>
  <si>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</si>
  <si>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</si>
  <si>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</si>
  <si>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</si>
  <si>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</si>
  <si>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</si>
  <si>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</si>
  <si>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</si>
  <si>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</si>
  <si>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</si>
  <si>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</si>
  <si>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</si>
  <si>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</si>
  <si>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</si>
  <si>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</si>
  <si>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</si>
  <si>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</si>
  <si>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</si>
  <si>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</si>
  <si>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</si>
  <si>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</si>
  <si>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</si>
  <si>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</si>
  <si>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</si>
  <si>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</si>
  <si>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</si>
  <si>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</si>
  <si>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</si>
  <si>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</si>
  <si>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</si>
  <si>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</si>
  <si>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</si>
  <si>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</si>
  <si>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</si>
  <si>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</si>
  <si>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</si>
  <si>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</si>
  <si>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</si>
  <si>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</si>
  <si>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</si>
  <si>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</si>
  <si>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</si>
  <si>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</si>
  <si>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</si>
  <si>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</si>
  <si>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</si>
  <si>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</si>
  <si>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</si>
  <si>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</si>
  <si>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</si>
  <si>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</si>
  <si>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</si>
  <si>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</si>
  <si>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</si>
  <si>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</si>
  <si>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</si>
  <si>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</si>
  <si>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</si>
  <si>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</si>
  <si>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</si>
  <si>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</si>
  <si>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</si>
  <si>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</si>
  <si>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</si>
  <si>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</si>
  <si>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</si>
  <si>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</si>
  <si>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</si>
  <si>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</si>
  <si>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</si>
  <si>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</si>
  <si>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</si>
  <si>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</si>
  <si>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</si>
  <si>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</si>
  <si>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</si>
  <si>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</si>
  <si>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</si>
  <si>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</si>
  <si>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</si>
  <si>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</si>
  <si>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</si>
  <si>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</si>
  <si>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</si>
  <si>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</si>
  <si>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</si>
  <si>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</si>
  <si>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</si>
  <si>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</si>
  <si>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</si>
  <si>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</si>
  <si>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</si>
  <si>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</si>
  <si>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</si>
  <si>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</si>
  <si>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</si>
  <si>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</si>
  <si>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</si>
  <si>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</si>
  <si>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</si>
  <si>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</si>
  <si>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</si>
  <si>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</si>
  <si>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</si>
  <si>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</si>
  <si>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</si>
  <si>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</si>
  <si>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</si>
  <si>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</si>
  <si>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</si>
  <si>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</si>
  <si>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</si>
  <si>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</si>
  <si>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</si>
  <si>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</si>
  <si>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</si>
  <si>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</si>
  <si>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</si>
  <si>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</si>
  <si>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</si>
  <si>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</si>
  <si>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</si>
  <si>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</si>
  <si>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</si>
  <si>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</si>
  <si>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</si>
  <si>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</si>
  <si>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</si>
  <si>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</si>
  <si>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</si>
  <si>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</si>
  <si>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</si>
  <si>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</si>
  <si>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</si>
  <si>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</si>
  <si>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</si>
  <si>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</si>
  <si>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</si>
  <si>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</si>
  <si>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</si>
  <si>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</si>
  <si>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</si>
  <si>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</si>
  <si>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</si>
  <si>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</si>
  <si>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</si>
  <si>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</si>
  <si>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</si>
  <si>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</si>
  <si>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</si>
  <si>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</si>
  <si>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</si>
  <si>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</si>
  <si>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</si>
  <si>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</si>
  <si>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</si>
  <si>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</si>
  <si>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</si>
  <si>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</si>
  <si>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</si>
  <si>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</si>
  <si>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</si>
  <si>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</si>
  <si>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</si>
  <si>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</si>
  <si>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</si>
  <si>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</si>
  <si>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</si>
  <si>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</si>
  <si>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</si>
  <si>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</si>
  <si>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</si>
  <si>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</si>
  <si>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</si>
  <si>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</si>
  <si>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</si>
  <si>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</si>
  <si>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</si>
  <si>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</si>
  <si>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</si>
  <si>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</si>
  <si>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</si>
  <si>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</si>
  <si>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</si>
  <si>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</si>
  <si>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</si>
  <si>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</si>
  <si>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</si>
  <si>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</si>
  <si>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</si>
  <si>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</si>
  <si>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</si>
  <si>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</si>
  <si>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</si>
  <si>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</si>
  <si>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</si>
  <si>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</si>
  <si>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</si>
  <si>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</si>
  <si>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</si>
  <si>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</si>
  <si>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</si>
  <si>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</si>
  <si>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</si>
  <si>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</si>
  <si>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</si>
  <si>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</si>
  <si>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</si>
  <si>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</si>
  <si>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</si>
  <si>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</si>
  <si>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</si>
  <si>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</si>
  <si>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</si>
  <si>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</si>
  <si>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</si>
  <si>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</si>
  <si>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</si>
  <si>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</si>
  <si>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</si>
  <si>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</si>
  <si>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</si>
  <si>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</si>
  <si>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</si>
  <si>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</si>
  <si>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</si>
  <si>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</si>
  <si>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2 716</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</si>
  <si>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</si>
  <si>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</si>
  <si>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</si>
  <si>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</si>
  <si>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</si>
  <si>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</si>
  <si>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</si>
  <si>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</si>
  <si>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</si>
  <si>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</si>
  <si>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</si>
  <si>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</si>
  <si>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</si>
  <si>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</si>
  <si>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</si>
  <si>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</si>
  <si>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</si>
  <si>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</si>
  <si>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</si>
  <si>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</si>
  <si>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</si>
  <si>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</si>
  <si>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</si>
  <si>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</si>
  <si>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</si>
  <si>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</si>
  <si>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</si>
  <si>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</si>
  <si>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</si>
  <si>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</si>
  <si>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</si>
  <si>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</si>
  <si>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</si>
  <si>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</si>
  <si>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</si>
  <si>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</si>
  <si>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</si>
  <si>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</si>
  <si>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</si>
  <si>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</si>
  <si>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</si>
  <si>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</si>
  <si>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</si>
  <si>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</si>
  <si>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</si>
  <si>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</si>
  <si>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</si>
  <si>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</si>
  <si>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</si>
  <si>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</si>
  <si>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</si>
  <si>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</si>
  <si>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</si>
  <si>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</si>
  <si>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</si>
  <si>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</si>
  <si>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</si>
  <si>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</si>
  <si>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</si>
  <si>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</si>
  <si>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</si>
  <si>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</si>
  <si>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</si>
  <si>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</si>
  <si>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</si>
  <si>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</si>
  <si>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</si>
  <si>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</si>
  <si>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</si>
  <si>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</si>
  <si>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</si>
  <si>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</si>
  <si>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</si>
  <si>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</si>
  <si>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</si>
  <si>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</si>
  <si>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</si>
  <si>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</si>
  <si>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</si>
  <si>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</si>
  <si>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</si>
  <si>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</si>
  <si>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</si>
  <si>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</si>
  <si>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</si>
  <si>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 (114521E)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</si>
  <si>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</si>
  <si>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</si>
  <si>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</si>
  <si>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</si>
  <si>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</si>
  <si>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</si>
  <si>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</si>
  <si>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</si>
  <si>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</si>
  <si>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</si>
  <si>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</si>
  <si>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</si>
  <si>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</si>
  <si>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</si>
  <si>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</si>
  <si>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</si>
  <si>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</si>
  <si>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</si>
  <si>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</si>
  <si>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</si>
  <si>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</si>
  <si>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</si>
  <si>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</si>
  <si>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</si>
  <si>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</si>
  <si>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</si>
  <si>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</si>
  <si>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</si>
  <si>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</si>
  <si>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</si>
  <si>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</si>
  <si>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</si>
  <si>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Secteur</t>
  </si>
  <si>
    <t>USD</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</si>
  <si>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</si>
  <si>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</si>
  <si>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</si>
  <si>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</si>
  <si>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</si>
  <si>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</si>
  <si>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</si>
  <si>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</si>
  <si>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</si>
  <si>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</si>
  <si>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</si>
  <si>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</si>
  <si>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</si>
  <si>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</si>
  <si>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</si>
  <si>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</si>
  <si>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</si>
  <si>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</si>
  <si>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</si>
  <si>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</si>
  <si>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</si>
  <si>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</si>
  <si>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</si>
  <si>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</si>
  <si>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</si>
  <si>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</si>
  <si>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</si>
  <si>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</si>
  <si>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</si>
  <si>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</si>
  <si>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</si>
  <si>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</si>
  <si>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</si>
  <si>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</si>
  <si>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</si>
  <si>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</si>
  <si>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</si>
  <si>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</si>
  <si>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</si>
  <si>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</si>
  <si>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</si>
  <si>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</si>
  <si>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</si>
  <si>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</si>
  <si>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</si>
  <si>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</si>
  <si>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</si>
  <si>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</si>
  <si>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</si>
  <si>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</si>
  <si>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</si>
  <si>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</si>
  <si>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</si>
  <si>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</si>
  <si>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</si>
  <si>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</si>
  <si>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</si>
  <si>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</si>
  <si>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</si>
  <si>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</si>
  <si>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</si>
  <si>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</si>
  <si>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</si>
  <si>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</si>
  <si>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</si>
  <si>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</si>
  <si>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</si>
  <si>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</si>
  <si>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</si>
  <si>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</si>
  <si>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</si>
  <si>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</si>
  <si>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</si>
  <si>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</si>
  <si>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</si>
  <si>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</si>
  <si>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</si>
  <si>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</si>
  <si>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</si>
  <si>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</si>
  <si>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</si>
  <si>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</si>
  <si>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</si>
  <si>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</si>
  <si>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</si>
  <si>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</si>
  <si>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</si>
  <si>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</si>
  <si>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</si>
  <si>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Pétrole brut, volume</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</si>
  <si>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</si>
  <si>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</si>
  <si>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</si>
  <si>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</si>
  <si>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</si>
  <si>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</si>
  <si>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</si>
  <si>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</si>
  <si>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</si>
  <si>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</si>
  <si>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</si>
  <si>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</si>
  <si>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</si>
  <si>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</si>
  <si>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</si>
  <si>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</si>
  <si>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</si>
  <si>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</si>
  <si>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</si>
  <si>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</si>
  <si>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</si>
  <si>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</si>
  <si>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</si>
  <si>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</si>
  <si>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</si>
  <si>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</si>
  <si>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</si>
  <si>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</si>
  <si>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</si>
  <si>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</si>
  <si>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</si>
  <si>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</si>
  <si>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</si>
  <si>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</si>
  <si>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</si>
  <si>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</si>
  <si>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</si>
  <si>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</si>
  <si>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</si>
  <si>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</si>
  <si>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</si>
  <si>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</si>
  <si>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</si>
  <si>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</si>
  <si>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</si>
  <si>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</si>
  <si>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</si>
  <si>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</si>
  <si>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</si>
  <si>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</si>
  <si>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</si>
  <si>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</si>
  <si>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</si>
  <si>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</si>
  <si>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</si>
  <si>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</si>
  <si>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</si>
  <si>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</si>
  <si>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</si>
  <si>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</si>
  <si>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</si>
  <si>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</si>
  <si>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</si>
  <si>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</si>
  <si>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</si>
  <si>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</si>
  <si>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</si>
  <si>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</si>
  <si>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</si>
  <si>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</si>
  <si>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</si>
  <si>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</si>
  <si>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</si>
  <si>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</si>
  <si>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</si>
  <si>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</si>
  <si>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</si>
  <si>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</si>
  <si>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</si>
  <si>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</si>
  <si>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</si>
  <si>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</si>
  <si>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</si>
  <si>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</si>
  <si>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</si>
  <si>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</si>
  <si>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</si>
  <si>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</si>
  <si>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</si>
  <si>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</si>
  <si>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</si>
  <si>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</si>
  <si>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</si>
  <si>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</si>
  <si>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</si>
  <si>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</si>
  <si>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</si>
  <si>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</si>
  <si>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</si>
  <si>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</si>
  <si>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</si>
  <si>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</si>
  <si>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</si>
  <si>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</si>
  <si>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</si>
  <si>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</si>
  <si>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</si>
  <si>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</si>
  <si>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</si>
  <si>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</si>
  <si>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</si>
  <si>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</si>
  <si>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</si>
  <si>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</si>
  <si>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</si>
  <si>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</si>
  <si>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</si>
  <si>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</si>
  <si>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</si>
  <si>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</si>
  <si>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</si>
  <si>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</si>
  <si>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</si>
  <si>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</si>
  <si>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</si>
  <si>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</si>
  <si>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</si>
  <si>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</si>
  <si>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</si>
  <si>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</si>
  <si>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</si>
  <si>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</si>
  <si>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</si>
  <si>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</si>
  <si>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</si>
  <si>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</si>
  <si>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</si>
  <si>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</si>
  <si>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</si>
  <si>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</si>
  <si>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</si>
  <si>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</si>
  <si>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</si>
  <si>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</si>
  <si>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</si>
  <si>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</si>
  <si>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</si>
  <si>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</si>
  <si>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</si>
  <si>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</si>
  <si>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</si>
  <si>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</si>
  <si>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</si>
  <si>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</si>
  <si>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</si>
  <si>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</si>
  <si>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</si>
  <si>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</si>
  <si>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</si>
  <si>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</si>
  <si>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</si>
  <si>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</si>
  <si>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</si>
  <si>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</si>
  <si>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</si>
  <si>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</si>
  <si>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</si>
  <si>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</si>
  <si>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</si>
  <si>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</si>
  <si>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</si>
  <si>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</si>
  <si>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</si>
  <si>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</si>
  <si>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</si>
  <si>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</si>
  <si>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</si>
  <si>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</si>
  <si>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</si>
  <si>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</si>
  <si>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</si>
  <si>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</si>
  <si>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</si>
  <si>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</si>
  <si>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</si>
  <si>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</si>
  <si>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</si>
  <si>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</si>
  <si>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</si>
  <si>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</si>
  <si>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</si>
  <si>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</si>
  <si>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</si>
  <si>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</si>
  <si>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</si>
  <si>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</si>
  <si>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</si>
  <si>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</si>
  <si>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</si>
  <si>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</si>
  <si>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</si>
  <si>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</si>
  <si>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</si>
  <si>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</si>
  <si>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</si>
  <si>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</si>
  <si>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</si>
  <si>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</si>
  <si>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</si>
  <si>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</si>
  <si>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</si>
  <si>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</si>
  <si>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</si>
  <si>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</si>
  <si>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</si>
  <si>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</si>
  <si>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</si>
  <si>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</si>
  <si>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</si>
  <si>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</si>
  <si>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</si>
  <si>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</si>
  <si>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</si>
  <si>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</si>
  <si>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</si>
  <si>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</si>
  <si>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</si>
  <si>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</si>
  <si>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</si>
  <si>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</si>
  <si>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</si>
  <si>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</si>
  <si>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</si>
  <si>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</si>
  <si>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</si>
  <si>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</si>
  <si>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</si>
  <si>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</si>
  <si>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</si>
  <si>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</si>
  <si>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</si>
  <si>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</si>
  <si>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</si>
  <si>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</si>
  <si>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</si>
  <si>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</si>
  <si>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</si>
  <si>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</si>
  <si>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</si>
  <si>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</si>
  <si>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</si>
  <si>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</si>
  <si>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</si>
  <si>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</si>
  <si>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</si>
  <si>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</si>
  <si>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</si>
  <si>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</si>
  <si>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</si>
  <si>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</si>
  <si>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</si>
  <si>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</si>
  <si>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</si>
  <si>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</si>
  <si>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</si>
  <si>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</si>
  <si>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</si>
  <si>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</si>
  <si>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</si>
  <si>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</si>
  <si>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</si>
  <si>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</si>
  <si>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</si>
  <si>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</si>
  <si>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</si>
  <si>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</si>
  <si>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</si>
  <si>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</si>
  <si>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</si>
  <si>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</si>
  <si>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</si>
  <si>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</si>
  <si>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</si>
  <si>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</si>
  <si>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</si>
  <si>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</si>
  <si>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</si>
  <si>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</si>
  <si>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</si>
  <si>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</si>
  <si>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</si>
  <si>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</si>
  <si>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</si>
  <si>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</si>
  <si>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</si>
  <si>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</si>
  <si>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</si>
  <si>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</si>
  <si>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</si>
  <si>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</si>
  <si>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</si>
  <si>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</si>
  <si>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</si>
  <si>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</si>
  <si>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</si>
  <si>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</si>
  <si>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</si>
  <si>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</si>
  <si>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</si>
  <si>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</si>
  <si>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</si>
  <si>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</si>
  <si>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</si>
  <si>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</si>
  <si>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</si>
  <si>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</si>
  <si>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</si>
  <si>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</si>
  <si>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</si>
  <si>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</si>
  <si>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</si>
  <si>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</si>
  <si>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</si>
  <si>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</si>
  <si>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</si>
  <si>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</si>
  <si>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</si>
  <si>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</si>
  <si>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</si>
  <si>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</si>
  <si>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</si>
  <si>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</si>
  <si>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</si>
  <si>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</si>
  <si>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</si>
  <si>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</si>
  <si>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</si>
  <si>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</si>
  <si>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</si>
  <si>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</si>
  <si>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</si>
  <si>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</si>
  <si>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</si>
  <si>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</si>
  <si>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</si>
  <si>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</si>
  <si>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</si>
  <si>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</si>
  <si>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</si>
  <si>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</si>
  <si>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</si>
  <si>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</si>
  <si>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</si>
  <si>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</si>
  <si>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</si>
  <si>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</si>
  <si>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</si>
  <si>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</si>
  <si>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</si>
  <si>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</si>
  <si>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</si>
  <si>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</si>
  <si>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</si>
  <si>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</si>
  <si>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</si>
  <si>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</si>
  <si>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</si>
  <si>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</si>
  <si>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</si>
  <si>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</si>
  <si>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</si>
  <si>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</si>
  <si>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</si>
  <si>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</si>
  <si>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</si>
  <si>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</si>
  <si>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</si>
  <si>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</si>
  <si>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</si>
  <si>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</si>
  <si>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</si>
  <si>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</si>
  <si>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</si>
  <si>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</si>
  <si>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</si>
  <si>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</si>
  <si>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</si>
  <si>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</si>
  <si>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</si>
  <si>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</si>
  <si>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</si>
  <si>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</si>
  <si>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</si>
  <si>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</si>
  <si>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</si>
  <si>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</si>
  <si>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</si>
  <si>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</si>
  <si>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</si>
  <si>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</si>
  <si>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</si>
  <si>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</si>
  <si>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</si>
  <si>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</si>
  <si>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</si>
  <si>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</si>
  <si>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</si>
  <si>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</si>
  <si>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</si>
  <si>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</si>
  <si>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</si>
  <si>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</si>
  <si>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</si>
  <si>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</si>
  <si>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</si>
  <si>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</si>
  <si>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</si>
  <si>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</si>
  <si>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</si>
  <si>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</si>
  <si>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</si>
  <si>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</si>
  <si>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</si>
  <si>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</si>
  <si>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</si>
  <si>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</si>
  <si>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</si>
  <si>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</si>
  <si>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</si>
  <si>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</si>
  <si>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</si>
  <si>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</si>
  <si>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</si>
  <si>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</si>
  <si>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</si>
  <si>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</si>
  <si>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</si>
  <si>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</si>
  <si>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</si>
  <si>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</si>
  <si>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</si>
  <si>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</si>
  <si>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</si>
  <si>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</si>
  <si>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</si>
  <si>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</si>
  <si>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</si>
  <si>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</si>
  <si>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</si>
  <si>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</si>
  <si>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</si>
  <si>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</si>
  <si>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</si>
  <si>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</si>
  <si>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</si>
  <si>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</si>
  <si>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</si>
  <si>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</si>
  <si>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</si>
  <si>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</si>
  <si>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</si>
  <si>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</si>
  <si>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</si>
  <si>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</si>
  <si>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</si>
  <si>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</si>
  <si>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</si>
  <si>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</si>
  <si>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</si>
  <si>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</si>
  <si>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</si>
  <si>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</si>
  <si>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</si>
  <si>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</si>
  <si>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</si>
  <si>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</si>
  <si>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</si>
  <si>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</si>
  <si>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</si>
  <si>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</si>
  <si>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</si>
  <si>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</si>
  <si>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</si>
  <si>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</si>
  <si>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</si>
  <si>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</si>
  <si>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</si>
  <si>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</si>
  <si>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</si>
  <si>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</si>
  <si>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</si>
  <si>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</si>
  <si>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</si>
  <si>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</si>
  <si>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</si>
  <si>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</si>
  <si>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</si>
  <si>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</si>
  <si>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</si>
  <si>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</si>
  <si>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</si>
  <si>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</si>
  <si>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</si>
  <si>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</si>
  <si>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</si>
  <si>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</si>
  <si>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</si>
  <si>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</si>
  <si>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</si>
  <si>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</si>
  <si>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</si>
  <si>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</si>
  <si>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</si>
  <si>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</si>
  <si>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</si>
  <si>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</si>
  <si>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Nom complet de l’entreprise</t>
  </si>
  <si>
    <t>Ajouter ci-dessous, à titre de commentaire, toute information supplémentaire qu’il ne serait pas judicieux d’inclure dans le tableau ci-dessus.</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</si>
  <si>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</si>
  <si>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</si>
  <si>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</si>
  <si>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</si>
  <si>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</si>
  <si>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</si>
  <si>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</si>
  <si>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</si>
  <si>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</si>
  <si>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</si>
  <si>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</si>
  <si>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</si>
  <si>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</si>
  <si>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</si>
  <si>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</si>
  <si>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</si>
  <si>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</si>
  <si>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</si>
  <si>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</si>
  <si>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</si>
  <si>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</si>
  <si>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</si>
  <si>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</si>
  <si>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</si>
  <si>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</si>
  <si>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</si>
  <si>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</si>
  <si>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</si>
  <si>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</si>
  <si>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</si>
  <si>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</si>
  <si>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</si>
  <si>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</si>
  <si>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</si>
  <si>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</si>
  <si>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</si>
  <si>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</si>
  <si>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</si>
  <si>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</si>
  <si>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PIB - secteur artisanal et informel</t>
  </si>
  <si>
    <t>Paiement effectué en nature?</t>
  </si>
  <si>
    <t>Volume en nature (si applicable)</t>
  </si>
  <si>
    <t>Unité (si applicable)</t>
  </si>
  <si>
    <t>Matières premières (une matière/ligne)</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</si>
  <si>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</si>
  <si>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</si>
  <si>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</si>
  <si>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</si>
  <si>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</si>
  <si>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</si>
  <si>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</si>
  <si>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</si>
  <si>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</si>
  <si>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</si>
  <si>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</si>
  <si>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</si>
  <si>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</si>
  <si>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</si>
  <si>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</si>
  <si>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</si>
  <si>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AAAA-MM-JJ</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</si>
  <si>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</si>
  <si>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</si>
  <si>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</si>
  <si>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</si>
  <si>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</si>
  <si>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</si>
  <si>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</si>
  <si>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</si>
  <si>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</si>
  <si>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</si>
  <si>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</si>
  <si>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</si>
  <si>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</si>
  <si>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</si>
  <si>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</si>
  <si>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</si>
  <si>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</si>
  <si>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</si>
  <si>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</si>
  <si>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</si>
  <si>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</si>
  <si>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</si>
  <si>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</si>
  <si>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</si>
  <si>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</si>
  <si>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</si>
  <si>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</si>
  <si>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</si>
  <si>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</si>
  <si>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</si>
  <si>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</si>
  <si>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</si>
  <si>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</si>
  <si>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</si>
  <si>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</si>
  <si>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</si>
  <si>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</si>
  <si>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</si>
  <si>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</si>
  <si>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</si>
  <si>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</si>
  <si>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</si>
  <si>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</si>
  <si>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</si>
  <si>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</si>
  <si>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</si>
  <si>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</si>
  <si>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</si>
  <si>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</si>
  <si>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</si>
  <si>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</si>
  <si>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</si>
  <si>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</si>
  <si>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</si>
  <si>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</si>
  <si>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</si>
  <si>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</si>
  <si>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</si>
  <si>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</si>
  <si>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</si>
  <si>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</si>
  <si>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</si>
  <si>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</si>
  <si>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</si>
  <si>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</si>
  <si>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</si>
  <si>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</si>
  <si>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</si>
  <si>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</si>
  <si>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</si>
  <si>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</si>
  <si>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</si>
  <si>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</si>
  <si>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</si>
  <si>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</si>
  <si>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</si>
  <si>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</si>
  <si>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</si>
  <si>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</si>
  <si>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</si>
  <si>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</si>
  <si>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</si>
  <si>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</si>
  <si>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</si>
  <si>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</si>
  <si>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</si>
  <si>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</si>
  <si>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</si>
  <si>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</si>
  <si>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</si>
  <si>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</si>
  <si>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</si>
  <si>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</si>
  <si>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</si>
  <si>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</si>
  <si>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</si>
  <si>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</si>
  <si>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</si>
  <si>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</si>
  <si>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</si>
  <si>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</si>
  <si>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</si>
  <si>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</si>
  <si>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</si>
  <si>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</si>
  <si>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</si>
  <si>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</si>
  <si>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</si>
  <si>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</si>
  <si>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</si>
  <si>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</si>
  <si>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</si>
  <si>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</si>
  <si>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</si>
  <si>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</si>
  <si>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</si>
  <si>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</si>
  <si>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</si>
  <si>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</si>
  <si>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</si>
  <si>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</si>
  <si>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</si>
  <si>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</si>
  <si>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</si>
  <si>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</si>
  <si>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</si>
  <si>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</si>
  <si>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</si>
  <si>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</si>
  <si>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</si>
  <si>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</si>
  <si>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</si>
  <si>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</si>
  <si>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</si>
  <si>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</si>
  <si>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</si>
  <si>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</si>
  <si>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</si>
  <si>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</si>
  <si>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</si>
  <si>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</si>
  <si>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</si>
  <si>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</si>
  <si>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</si>
  <si>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</si>
  <si>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</si>
  <si>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</si>
  <si>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</si>
  <si>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</si>
  <si>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</si>
  <si>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</si>
  <si>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</si>
  <si>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</si>
  <si>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</si>
  <si>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</si>
  <si>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</si>
  <si>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</si>
  <si>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</si>
  <si>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</si>
  <si>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</si>
  <si>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</si>
  <si>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</si>
  <si>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</si>
  <si>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</si>
  <si>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</si>
  <si>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</si>
  <si>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</si>
  <si>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</si>
  <si>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</si>
  <si>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</si>
  <si>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</si>
  <si>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</si>
  <si>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</si>
  <si>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</si>
  <si>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</si>
  <si>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</si>
  <si>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</si>
  <si>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</si>
  <si>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</si>
  <si>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</si>
  <si>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</si>
  <si>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</si>
  <si>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</si>
  <si>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</si>
  <si>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</si>
  <si>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</si>
  <si>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</si>
  <si>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</si>
  <si>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</si>
  <si>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</si>
  <si>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</si>
  <si>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</si>
  <si>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</si>
  <si>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</si>
  <si>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</si>
  <si>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Liste des entreprises déclarantes</t>
  </si>
  <si>
    <t>Identifiant de l’entreprise</t>
  </si>
  <si>
    <t>Matières premières (séparation par virgule)</t>
  </si>
  <si>
    <t xml:space="preserve">Cotation boursière ou site Internet d’entreprise </t>
  </si>
  <si>
    <t>Rapport de paiements à l’État</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</si>
  <si>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</si>
  <si>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</si>
  <si>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</si>
  <si>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</si>
  <si>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</si>
  <si>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</si>
  <si>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</si>
  <si>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</si>
  <si>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</si>
  <si>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</si>
  <si>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</si>
  <si>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</si>
  <si>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Total</t>
  </si>
  <si>
    <t>Informations supplémentaires</t>
  </si>
  <si>
    <t>Commentaire 1</t>
  </si>
  <si>
    <t>Commentaire 2</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</si>
  <si>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</si>
  <si>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</si>
  <si>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</si>
  <si>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</si>
  <si>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</si>
  <si>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</si>
  <si>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</si>
  <si>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Ajouter ci-dessous, à titre de commentaire, toute information supplémentaire qu’il ne serait pas nécessaire d’inclure dans le tableau ci-dessus.</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</si>
  <si>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</si>
  <si>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</si>
  <si>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</si>
  <si>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</si>
  <si>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</si>
  <si>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</si>
  <si>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</si>
  <si>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</si>
  <si>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t>employés</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</si>
  <si>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</si>
  <si>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</si>
  <si>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</si>
  <si>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</si>
  <si>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</si>
  <si>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</si>
  <si>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</si>
  <si>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</si>
  <si>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</si>
  <si>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</si>
  <si>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</si>
  <si>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</si>
  <si>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</si>
  <si>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</si>
  <si>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</si>
  <si>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</si>
  <si>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</si>
  <si>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</si>
  <si>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</si>
  <si>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</si>
  <si>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</si>
  <si>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</si>
  <si>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</si>
  <si>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</si>
  <si>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</si>
  <si>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</si>
  <si>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</si>
  <si>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</si>
  <si>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</si>
  <si>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</si>
  <si>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</si>
  <si>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</si>
  <si>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</si>
  <si>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</si>
  <si>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</si>
  <si>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</si>
  <si>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</si>
  <si>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</si>
  <si>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</si>
  <si>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</si>
  <si>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</si>
  <si>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</si>
  <si>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</si>
  <si>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</si>
  <si>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</si>
  <si>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</si>
  <si>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</si>
  <si>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</si>
  <si>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</si>
  <si>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</si>
  <si>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</si>
  <si>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</si>
  <si>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</si>
  <si>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</si>
  <si>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</si>
  <si>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</si>
  <si>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</si>
  <si>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</si>
  <si>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</si>
  <si>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</si>
  <si>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</si>
  <si>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</si>
  <si>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</si>
  <si>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</si>
  <si>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</si>
  <si>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</si>
  <si>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</si>
  <si>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</si>
  <si>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</si>
  <si>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</si>
  <si>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</si>
  <si>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</si>
  <si>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</si>
  <si>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</si>
  <si>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</si>
  <si>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</si>
  <si>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</si>
  <si>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</si>
  <si>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</si>
  <si>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</si>
  <si>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</si>
  <si>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</si>
  <si>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</si>
  <si>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</si>
  <si>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</si>
  <si>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</si>
  <si>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</si>
  <si>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</si>
  <si>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</si>
  <si>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</si>
  <si>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</si>
  <si>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</si>
  <si>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</si>
  <si>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</si>
  <si>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</si>
  <si>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</si>
  <si>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</si>
  <si>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</si>
  <si>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</si>
  <si>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</si>
  <si>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</si>
  <si>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</si>
  <si>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</si>
  <si>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</si>
  <si>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</si>
  <si>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</si>
  <si>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</si>
  <si>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</si>
  <si>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</si>
  <si>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</si>
  <si>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</si>
  <si>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</si>
  <si>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</si>
  <si>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</si>
  <si>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</si>
  <si>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</si>
  <si>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</si>
  <si>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</si>
  <si>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</si>
  <si>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</si>
  <si>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</si>
  <si>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</si>
  <si>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</si>
  <si>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</si>
  <si>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</si>
  <si>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</si>
  <si>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</si>
  <si>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</si>
  <si>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</si>
  <si>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</si>
  <si>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</si>
  <si>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</si>
  <si>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</si>
  <si>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</si>
  <si>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</si>
  <si>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</si>
  <si>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</si>
  <si>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</si>
  <si>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</si>
  <si>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</si>
  <si>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</si>
  <si>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</si>
  <si>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</si>
  <si>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</si>
  <si>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</si>
  <si>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</si>
  <si>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</si>
  <si>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</si>
  <si>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</si>
  <si>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</si>
  <si>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</si>
  <si>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</si>
  <si>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</si>
  <si>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</si>
  <si>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</si>
  <si>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Niobium, Vanadium, Zirconium (2615)</t>
  </si>
  <si>
    <t>Niobium, Vanadium, Zirconium (2615), volume</t>
  </si>
  <si>
    <t>Direction Générale du Trésor et de la Comptabilité Publique (DGTCP)</t>
  </si>
  <si>
    <t>Société des Hydrocarbures du Tchad (SHT)</t>
  </si>
  <si>
    <t>Direction Générale Technique de Pétrole (DGTP)</t>
  </si>
  <si>
    <t xml:space="preserve">Direction Générale Technique des Mines (DGTM) </t>
  </si>
  <si>
    <t>Direction Générale des Services de Douanes et des Droits Indirects (DGSDDI)</t>
  </si>
  <si>
    <t>Caisse Nationale de Prévoyance Sociale (CNPS)</t>
  </si>
  <si>
    <t xml:space="preserve">Autorité de Régulation du Secteur pétrolier Aval du Tchad (ARSAT) </t>
  </si>
  <si>
    <t xml:space="preserve">Ministère des Finances </t>
  </si>
  <si>
    <t xml:space="preserve">Commune de Doba </t>
  </si>
  <si>
    <t xml:space="preserve">Commune de Koudalwa </t>
  </si>
  <si>
    <t>Non applicable</t>
  </si>
  <si>
    <t xml:space="preserve">Société Nationale des Mines et de la Géologie (SONAMIG) </t>
  </si>
  <si>
    <t>Identifiant Fiscal Unique (IFU)</t>
  </si>
  <si>
    <t>Mini-cadastre pétrolier publié sur le site de l'ITIE Tchad,
Liste des permis miniers communiquée par la DGTM</t>
  </si>
  <si>
    <t>http://itie-tchad.org/mini-cadastre/</t>
  </si>
  <si>
    <t>SHT</t>
  </si>
  <si>
    <t>https://sht-tchad.com/fr/</t>
  </si>
  <si>
    <t>https://sht-tchad.com/fr/index.php/rapports-etats-financiers/rapports#</t>
  </si>
  <si>
    <t>SHT PCCL</t>
  </si>
  <si>
    <t>Non communiqué</t>
  </si>
  <si>
    <t>Esso</t>
  </si>
  <si>
    <t>Privée</t>
  </si>
  <si>
    <t>https://www.boursedirect.fr/fr/marche/new-york-stock-exchange-inc/exxon-mobil-corporation-XOM-USD-XNYS/societe</t>
  </si>
  <si>
    <t>Petronas</t>
  </si>
  <si>
    <t>https://www.petronas.com/</t>
  </si>
  <si>
    <t>CNPC</t>
  </si>
  <si>
    <t>http://www.cnpc.com.cn/en/</t>
  </si>
  <si>
    <t>Cliveden Petroleum</t>
  </si>
  <si>
    <t>Petrochad Mangara</t>
  </si>
  <si>
    <t>https://www.glencore.com/</t>
  </si>
  <si>
    <t>Griffiths Energy DOH</t>
  </si>
  <si>
    <t>https://investir.lesechos.fr/cours/action-glencore-plc-ord-usd001,xlon,je00b4t3bw64,glen,tick.html</t>
  </si>
  <si>
    <t>Griffiths Energy CHAD</t>
  </si>
  <si>
    <t>Glencore Exploration (Doséo/Borogop)</t>
  </si>
  <si>
    <t>Glencore Exploration (DOB/DOI)</t>
  </si>
  <si>
    <t>Glencore Energy UK Limited</t>
  </si>
  <si>
    <t xml:space="preserve">MASHAK PETROLEUM </t>
  </si>
  <si>
    <t>UHC</t>
  </si>
  <si>
    <t>OPIC</t>
  </si>
  <si>
    <t xml:space="preserve">Meige International </t>
  </si>
  <si>
    <t>SOTEC</t>
  </si>
  <si>
    <t>Exploitation des Carrières</t>
  </si>
  <si>
    <t>SCHL</t>
  </si>
  <si>
    <t>GRANULAT</t>
  </si>
  <si>
    <t>SONACIM</t>
  </si>
  <si>
    <t>TEKTON MINERAL</t>
  </si>
  <si>
    <t>Or</t>
  </si>
  <si>
    <t xml:space="preserve">ABOURACHID Mining </t>
  </si>
  <si>
    <t xml:space="preserve">SOGEM </t>
  </si>
  <si>
    <t>DTP</t>
  </si>
  <si>
    <t>ETEP</t>
  </si>
  <si>
    <t>BTP</t>
  </si>
  <si>
    <t>Manejem Company Ltd</t>
  </si>
  <si>
    <t xml:space="preserve">ARAB CONTRACTORS </t>
  </si>
  <si>
    <t>https://www.arabcont.com/english/</t>
  </si>
  <si>
    <t>CGCOC Group</t>
  </si>
  <si>
    <t>http://fr.cgcoc.com.cn/</t>
  </si>
  <si>
    <t>SOGEA SATOM</t>
  </si>
  <si>
    <t>https://www.sogea-satom.com/sogea-satom/sogea-satomv2.nsf/web/index.htm</t>
  </si>
  <si>
    <t xml:space="preserve">Chad construction Materials S.A </t>
  </si>
  <si>
    <t>Société Afrique Commerce Général et Construction</t>
  </si>
  <si>
    <t>Société TRANSCOM</t>
  </si>
  <si>
    <t>MIREDEX</t>
  </si>
  <si>
    <t>SONADEM</t>
  </si>
  <si>
    <t>Société GMIA</t>
  </si>
  <si>
    <t>SONAMIG</t>
  </si>
  <si>
    <t>TOTCO</t>
  </si>
  <si>
    <t>Transport pétrolier</t>
  </si>
  <si>
    <t xml:space="preserve">COTCO </t>
  </si>
  <si>
    <t>M089700006137L</t>
  </si>
  <si>
    <t xml:space="preserve">Petrochad transportation Ltd </t>
  </si>
  <si>
    <t>Société de Raffinage de N’Djamena (SRN)</t>
  </si>
  <si>
    <t>Raffinerie</t>
  </si>
  <si>
    <t>Impôt direct sur les bénéfices</t>
  </si>
  <si>
    <t>Autres paiements significatifs</t>
  </si>
  <si>
    <t>Taxe foncière</t>
  </si>
  <si>
    <t xml:space="preserve">Taxe sur cession d’actif </t>
  </si>
  <si>
    <t>Retenue à la source (IRCM)</t>
  </si>
  <si>
    <t>Redressements fiscaux</t>
  </si>
  <si>
    <t>Prélèvement sur les plus-values de cession</t>
  </si>
  <si>
    <t>Contribution à la formation du personnel du MPME</t>
  </si>
  <si>
    <t>Taxe d'apprentissage et formation professionnelle</t>
  </si>
  <si>
    <t>Taxe forfaitaire</t>
  </si>
  <si>
    <t>Contribution de la patente</t>
  </si>
  <si>
    <t>IS libératoire</t>
  </si>
  <si>
    <t xml:space="preserve">DAC (Droit d'accise) </t>
  </si>
  <si>
    <t>Bonus d’attribution d’autorisation d’exploitation</t>
  </si>
  <si>
    <t xml:space="preserve">Bonus de Signature </t>
  </si>
  <si>
    <t xml:space="preserve">Droit de passage </t>
  </si>
  <si>
    <t>Droit fixe</t>
  </si>
  <si>
    <t xml:space="preserve">Frais de présentation du rapport annuel </t>
  </si>
  <si>
    <t xml:space="preserve">Appui Institutionnel </t>
  </si>
  <si>
    <t>Redevance ARSAT</t>
  </si>
  <si>
    <t>Redevance superficiaire</t>
  </si>
  <si>
    <t xml:space="preserve">Taxe d’extraction </t>
  </si>
  <si>
    <t>Pénalité de non-exécution de contrat</t>
  </si>
  <si>
    <t xml:space="preserve">Taxe Ad valorem </t>
  </si>
  <si>
    <t>Taxe de bornage</t>
  </si>
  <si>
    <t>Taxe sur la Protection de l’environnement</t>
  </si>
  <si>
    <t>Redevance statistique à l'importation</t>
  </si>
  <si>
    <t>Droit de Douane à l’Importation (DDI)</t>
  </si>
  <si>
    <t>Taxe sur la Valeur Ajoutée (douanes)</t>
  </si>
  <si>
    <t xml:space="preserve">Taxe communautaire d'intégration (TCI)   </t>
  </si>
  <si>
    <t xml:space="preserve">Contribution communautaire d'intégration (CCI) </t>
  </si>
  <si>
    <t>Taxe de préférence communautaire (TPC)</t>
  </si>
  <si>
    <t>PCI (Précompte sur Is)</t>
  </si>
  <si>
    <t>Taxe d'union Africaine (TUA)</t>
  </si>
  <si>
    <t>Taxe sur les granulats</t>
  </si>
  <si>
    <t>Taxe sur l'orpaillage</t>
  </si>
  <si>
    <t>Société Nationale des Mines et de la Géologie (SONAMIG)</t>
  </si>
  <si>
    <t>Redevance statistique à l'exportation</t>
  </si>
  <si>
    <t>Cotisation patronale CNPS</t>
  </si>
  <si>
    <t>Dividendes versés à l'Etat</t>
  </si>
  <si>
    <t xml:space="preserve">Vente du pétrole collectés par SHT </t>
  </si>
  <si>
    <t>Vente du pétrole collectés par SHT PCCL</t>
  </si>
  <si>
    <t>Les paiements versés par les sociétés extractives au gouvernement au nom de leurs employés doivent être exclus car ils ne sont pas considérés comme étant des paiements par des entreprises au gouvernement.
Le tableau si dessous couvre les revenus exclus:</t>
  </si>
  <si>
    <t>IRPP</t>
  </si>
  <si>
    <t>Les paiements versés par les sociétés extractives au gouvernement au nom de leurs employés doivent être exclus car ils ne sont pas considérés comme étant des paiements par des entreprises au gouvernement.</t>
  </si>
  <si>
    <t>Le détail des paiements sociaux tels que déclarés par les sociétés extractives est présenté dans le tableau ci-dessous:</t>
  </si>
  <si>
    <t>Total dépense sociale</t>
  </si>
  <si>
    <t xml:space="preserve">Petrochad Mangara </t>
  </si>
  <si>
    <t xml:space="preserve">	Dépenses sociales volontaires </t>
  </si>
  <si>
    <t>barils</t>
  </si>
  <si>
    <t>Ventes (export) des quotes-part huile de l'Etat collectées par SHT (redevances sur production, tax Oil, profit Oil)</t>
  </si>
  <si>
    <t>Ventes (export) des quotes-part huile de l'Etat collectées par SHT PCCL (profit Oil SHTPCCL)</t>
  </si>
  <si>
    <t>Ventes à la raffinerie des quotes-part huile de l'Etat collectées par SHT (redevances sur production+profit Oil CNPCI)</t>
  </si>
  <si>
    <t>Redevance sur production collecté par la SHT</t>
  </si>
  <si>
    <t xml:space="preserve">Quotes-parts de l'Etat (Redevance sur production) dans le consortium EEPCI </t>
  </si>
  <si>
    <t>Profil Oil collectés par la SHT PCCL</t>
  </si>
  <si>
    <t xml:space="preserve">Quotes-parts de l'Etat (Profit Oil SHT PCCL- 25%) dans le consortium EEPCI </t>
  </si>
  <si>
    <t>Profit Oil collecté par la SHT</t>
  </si>
  <si>
    <t xml:space="preserve">Quotes-parts de l'Etat (Profit Oil SHT- 10%) dans le consortium CNPCI </t>
  </si>
  <si>
    <t>Quotes-parts de l'Etat (Redevance sur production) dans le consortium CNPCI</t>
  </si>
  <si>
    <t>Quotes-parts de l'Etat (Redevance sur production) dans le consortium PCM</t>
  </si>
  <si>
    <t>Tax Oil collecté par la SHT</t>
  </si>
  <si>
    <t>Quotes-parts de l'Etat (Tax Oil SHT) dans le consortium PCM</t>
  </si>
  <si>
    <t>Quotes-parts de l'Etat (Profit Oil SHT- 15%) dans le consortium PCM</t>
  </si>
  <si>
    <t xml:space="preserve">BDO LLP  UK </t>
  </si>
  <si>
    <t>Rapprot non encore publié</t>
  </si>
  <si>
    <t>Oui, divulgation systématique</t>
  </si>
  <si>
    <t xml:space="preserve">Conformément à la déclaration sur la mise en oeuvre du systéme de données ouvertes publié en décembre 2017, le Haut Comité National a décidé à partir du 01  janvier 2018, de publier régulièrement, sur le site de l'ITIE Tchad , toutes les informations contextuelles et financières du secteur extractif liées au processus de rapportage ITIE selon le mécanisme de données ouvertes.
Toutefois, suite à la vérification des données publiées sur le site de l'ITIE Tchad, nous avons noté l'absence des données financières ainsi que la non-exhaustivité des données contexteulles sur le secteur extractif. </t>
  </si>
  <si>
    <t>https://eiti.org/document/chad-open-data-policy</t>
  </si>
  <si>
    <t>Transport pétrolier et Raffinage</t>
  </si>
  <si>
    <t>https://www.oanda.com/fx-for-business/historical-rates</t>
  </si>
  <si>
    <t>La divulgation des paiements par projet prend effet à compter de la date de démarrage des travaux d’élaboration du rapport ITIE 2018.</t>
  </si>
  <si>
    <t>Achraf Kanoun</t>
  </si>
  <si>
    <t>BDO LLP</t>
  </si>
  <si>
    <t>achraf.kanoun@bdo-ifi.com</t>
  </si>
  <si>
    <r>
      <t xml:space="preserve">3.1.2.b. Cadre légal du secteur pétrolier
3.2.3.a. Cadre légal et fiscal du secteur minier
</t>
    </r>
    <r>
      <rPr>
        <i/>
        <u/>
        <sz val="10.5"/>
        <color rgb="FF000000"/>
        <rFont val="Franklin Gothic Book"/>
        <family val="2"/>
      </rPr>
      <t>Publication de ses informations dans les sites ci-dessous:</t>
    </r>
    <r>
      <rPr>
        <i/>
        <sz val="10.5"/>
        <color rgb="FF000000"/>
        <rFont val="Franklin Gothic Book"/>
        <family val="2"/>
      </rPr>
      <t xml:space="preserve">
1- http//www.droit-afrique.com/upload/doc/tchad/Tchad-Code-2007-hydrocarbures-MAJ-2010.pdf
2- https://www.a-mla.org/images/acts/cgi_2016_Tchad.pdf.pdf
3- http://itie-tchad.org/les-decrets-dans-le-secteur-des-hydrocarbures-au-tchad/
4- http://www.droit-afrique.com/upload/doc/tchad/Tchad-Loi-1999-01-gestion-des-revenus-petroliers.pdf
5- http//extwprlegs1.fao.org/docs/pdf/cha161463.pdf
6- http://www.droit-afrique.com/upload/doc/tchad/Tchad-Code-1995-minier.pdf
7- https://finances.gouv.td/index.php/publications/lois-des-finances
8- http://itie-tchad.org/le-nouveau-code-minier-du-tchad-juin-2018/</t>
    </r>
  </si>
  <si>
    <t>La couverture du régime juridique et fiscal sur les sources publiques est complète, mais s'étend sur plusieurs sources. L'information sur ces sources est tenue à jour. Les informations disponibles répondent aux exigences de l'ITIE.</t>
  </si>
  <si>
    <t xml:space="preserve">3.2.1.a Cadre Institutionnel du secteur pétrolier
3.2.3.b Cadre Institutionnel du secteur minier
</t>
  </si>
  <si>
    <t xml:space="preserve">3.1.4. Gestion des permis pétroliers
3.2.3.a. Types des titres et autorisations minières
</t>
  </si>
  <si>
    <t xml:space="preserve">3.1.2.c. Cadre fiscal du secteur pétrolier
3.2.3.a. Cadre légal et fiscal du secteur minier
</t>
  </si>
  <si>
    <r>
      <t xml:space="preserve">3.1.5. Attribution et gestion des titres et des contrats (Secteur pétrolier)
</t>
    </r>
    <r>
      <rPr>
        <i/>
        <u/>
        <sz val="10.5"/>
        <color rgb="FF000000"/>
        <rFont val="Franklin Gothic Book"/>
        <family val="2"/>
      </rPr>
      <t xml:space="preserve">- Modalités et conditions d’octroi des permis pétrolier : </t>
    </r>
    <r>
      <rPr>
        <i/>
        <sz val="10.5"/>
        <color rgb="FF000000"/>
        <rFont val="Franklin Gothic Book"/>
        <family val="2"/>
      </rPr>
      <t xml:space="preserve">
1-  La loi relative aux hydrocarbures : http//www.droit-afrique.com/upload/doc/tchad/Tchad-Code-2007-hydrocarbures-MAJ-2010.pdf
2- Décret d’application de la loi relative aux hydrocarbures : http://extwprlegs1.fao.org/docs/pdf/cha161463.pdf
3.2.3. Titres et autorisations minières (secteur Minier)
</t>
    </r>
    <r>
      <rPr>
        <i/>
        <u/>
        <sz val="10.5"/>
        <color rgb="FF000000"/>
        <rFont val="Franklin Gothic Book"/>
        <family val="2"/>
      </rPr>
      <t xml:space="preserve">- Modalités et conditions d’octroi des permis miniers : </t>
    </r>
    <r>
      <rPr>
        <i/>
        <sz val="10.5"/>
        <color rgb="FF000000"/>
        <rFont val="Franklin Gothic Book"/>
        <family val="2"/>
      </rPr>
      <t xml:space="preserve">
1- Code Minier de 1995 : http://www.droit-afrique.com/upload/doc/tchad/Tchad-Code-1995-minier.pdf
2- Nouveau code minier de 2018 :  http://itie-tchad.org/le-nouveau-code-minier-du-tchad-juin-2018/</t>
    </r>
  </si>
  <si>
    <t>- Les modalités et conditions d'octroi des permis pétrolier sont présentées au niveau de la loi relative aux hydrocarbures ainsi que sont décret d'application.
- Les modalités et conditions d'octroi des permis miniers sont présentées au niveau des codes minier de 1995 et de 2018.</t>
  </si>
  <si>
    <t xml:space="preserve">
3.1.5. Attribution et gestion des titres et des contrats (Secteur des hydrocarbures)
3.2.3. Titres et autorisations minières (secteur Minier)
</t>
  </si>
  <si>
    <t>Les critères techniques et finanicères ne sont pas renseignés au niveau des procédures d'octroi des permis pétroliers et minier.
Toutefois, les conditions à remplir par les demandeurs pour la justification des capacités techniques et financières selon la pratique sont présentées au niveau des sections 3.1.5 et 3.2.3 du rapport ITIE Tchad 2017.</t>
  </si>
  <si>
    <t>1 Permis d'exploitation (Secteur pétrolier)
1 Renouvellement Permis d'exploitation (Secteur pétrolier)
2 Permis de recherche (secteur pétrolier)
2 Autorisations minières</t>
  </si>
  <si>
    <t xml:space="preserve">
3.1.5. Attribution et gestion des titres et des contrats (Secteur des hydrocarbures)
3.2.3. Titres et autorisations minières (secteur Minier) + Annexe 11 du rapport.
</t>
  </si>
  <si>
    <t>3.2.4.	Registre des titres miniers
Annexe 10 : Liste des permis miniers</t>
  </si>
  <si>
    <t xml:space="preserve">Le Tchad ne dispose pas encore d’un cadastre minier (en cours de réalisation). 
La gestion des titres miniers est assurée par la Direction Génréale Technique des Mines (DGTM).  Cette gestion se fait sur un document électronique dont une copie nous a été fournie et figure dans l’Annexe 10 du présent rapport. 
</t>
  </si>
  <si>
    <t>3.1.4.	Gestion des permis pétroliers
Annexe 8 : Liste des permis pétroliers d'exploitation
Annexe 9 : Liste des permis pétroliers de recherche
Mini-cadatre pérolier :  http://itie-tchad.org/mini-cadastre/</t>
  </si>
  <si>
    <t>Le Tchad ne dispose pas encore d’un cadastre pétrolier (en cours de réalisation). 
La gestion des titres pétroliers est assurée par la Direction Génréale Technique du Pétrole (DGTP).  Cette gestion se fait sur un document électronique intitulé mini-cadastre pétrolier, publié par le gouvernement sur le site de l’ITIE Tchad.</t>
  </si>
  <si>
    <t xml:space="preserve">
3.1.6.	Politique en matière de publication des contrats (Secteur pétrolier)
3.2.5.	Politique en matière de publication des contrats (Secteur Minier) 
</t>
  </si>
  <si>
    <t>- Secteur Pétrolier : http://itie-tchad.org/mini-cadastre/
- Secteri Minier : http://itie-tchad.org/toutes-les-conventions-dexploitation-miniere-et-carriere-au-tchad/</t>
  </si>
  <si>
    <t xml:space="preserve">Tous les contrats pétroliers sont publiées au niveau du mini-cadastre pétrolier, publié sur le site de l’ITIE Tchad.
Parmi les 60 permis miniers valide au 31 décembre 2017, uniquement 25 contrats ont été publiés sur le site de l’ITIE Tchad. Le détail des permis miniers (publié/non publié) est présenté dans l’Annexe 10 du rapport ITIE Tchad 2017. </t>
  </si>
  <si>
    <t xml:space="preserve">
Le Tchad ne dispose pas encore d’un cadastre minier (en cours de réalisation). 
La gestion des titres miniers est assurée par la Direction Génréale Technique des Mines (DGTM).  Cette gestion se fait sur un document électronique dont une copie nous a été fournie et figure dans l’Annexe 10 du  du rapport ITIE Tchad 2017. 
</t>
  </si>
  <si>
    <t>3.1.4.	Gestion des permis pétroliers
Mini-cadatre pérolier :  http://itie-tchad.org/mini-cadastre/</t>
  </si>
  <si>
    <t xml:space="preserve">3.7.1. 	Cadre juridique de la propriété réelle au Tchad
3.7.2. 	Définition de la propriété réelle
</t>
  </si>
  <si>
    <t>3.7.3. 	Informations sur la propriété réelle divulguées au niveau du rapport ITIE 2017
Annexe 3 : Structure de Capital et propriété réelle des sociétés du périmètre</t>
  </si>
  <si>
    <t>Le cadre juridique actuel du Tchad ne prévoit ni de définition claire ni de registre public des propriétaires réels des sociétés qui soumissionnent, opèrent ou investissent dans les actifs extractifs.</t>
  </si>
  <si>
    <t>3.1.7. Participation de l’Etat dans le secteur pétrolier
3.1.8. La participation dans la société de raffinage de N’Djamena (SRN) 
3.1.9. La participation dans les sociétés de transport TOTCO-COTCO 
3.2.7. Participation de l’Etat dans le secteur minier
Annexe 3 : Structure de Capital et propriété réelle des sociétés du périmètre</t>
  </si>
  <si>
    <t xml:space="preserve">Toutes les sociétés dans lesquelles l'Etat possédé une participation dans leur capital social ont été retenues dans le périmètre de réconciliation du présent rapport. Toutefois seules la SHT et la SONACIM obéissent à la définition d’Entreprise d’Etat et seule la SHT possède d'un site web.
</t>
  </si>
  <si>
    <t>Les états financiers de la SHT sont publiés au niveau du site web de la dite société.</t>
  </si>
  <si>
    <t>3.1.1. 	Contexte du secteur pétrolier
3.2.1. 	Contexte général du secteur minier</t>
  </si>
  <si>
    <t xml:space="preserve">1.5. La production et les exportations du secteur extractif 
3.1.1.c. Principales activités d’exploitation
6.2. Répartition de la production par champs    
</t>
  </si>
  <si>
    <t>Nous n’avons pas reçu de la DGTM et des sociétés minières des statistiques sur la production du secteur minier en 2017.</t>
  </si>
  <si>
    <t xml:space="preserve">1.5. La production et les exportations du secteur extractif </t>
  </si>
  <si>
    <t>Barils</t>
  </si>
  <si>
    <t>Méthode de valorisarion : Quantités de production du pétrole brut multipliées par le prix moyen d'exportation en 2017 selon les données reportées par la DGTP.</t>
  </si>
  <si>
    <t xml:space="preserve">1.5. La production et les exportations du secteur extractif 
3.1.1.c. Principales activités d’exploitation
6.3. Exportations du secteur extractif
</t>
  </si>
  <si>
    <t>Nous n’avons pas reçu de la DGTM et des sociétés minières des statistiques sur les exportations du secteur minier au cours de 2017.</t>
  </si>
  <si>
    <t>1.7. Exhaustivité et fiabilité des données</t>
  </si>
  <si>
    <t>Parmi les 10 régies financières retenues dans le périmètre de réconciliation de 2017, 5 entités n’ont pas soumis de formulaire de déclaration et aucune entité n’a fourni un formulaire de déclaration certifié par la Chambre des Comptes. Compte tenu des constats indiqués,  nous ne pouvons pas conclure, avec une assurance raisonnable, sur l’exhaustivité et la fiabilité des données reportées par l’Etat dans le cadre du présent rapport.</t>
  </si>
  <si>
    <t>4. DETERMINATION DU PERIMETRE ITIE</t>
  </si>
  <si>
    <t>Compte tenu de la valeur non significative la déclaration unilatérale de l'Etat pour les sociétés extractives hors périmètre de réconciliation soit un montant total de 796 USD (Voir : Annexe 12 du rapport), cette déclaration n'a pas été prise en compte dans le calcul du revenu du secteur extractif dans le cadre du présent rapport.</t>
  </si>
  <si>
    <t>1.4. Revenus du secteur extractif
3.1.7.a. Mandats SHT
6.1.1. Analyse des revenus en nature par projet</t>
  </si>
  <si>
    <t xml:space="preserve">- 5 608 210 barils vendus à export par la société Glencore Energy UK, et
- 2 574 070 barils vendus à la raffinerie.
</t>
  </si>
  <si>
    <t>- Vente à l'export : Le prix de vente appliqué par baril est la moyenne des cotations du Brent publié par la « Platts Crude Oil Marketwire » sur les 5 ou 10 jours précédant la date de cession. Il s'agit du prix selon le contrat commercial entre le SHT et la société Glencore Energy UK.
- Vente à la raffinerie : le prix de vente appliqué est 46,85 USD par baril. Il s'agit du prix selon la convention CNPCI-SRN.</t>
  </si>
  <si>
    <t>3.3.2. L’accord de troc avec la société CNPCI Ltd</t>
  </si>
  <si>
    <t>1.4. Revenus du secteur extractif
5.1.2. Flux en numéraire (secteur du transport pétrolier)</t>
  </si>
  <si>
    <t>1.4. Revenus du secteur extractif
3.1.7.a. Mandats SHT</t>
  </si>
  <si>
    <t xml:space="preserve">Il s'agit de la vente des quotes-parts d'huile de l'Etat collectés par la SHT </t>
  </si>
  <si>
    <t>1.4. Revenus du secteur extractif</t>
  </si>
  <si>
    <t>3.6.	Pratiques d’audit au Tchad
Annexe 4 : Tableau de suivi des formulaires de déclaration des sociétés extractives
Annexe 5 : Tableau de suivi des formulaires de déclaration des régies financières</t>
  </si>
  <si>
    <t>3.6.	Pratiques d’audit au Tchad</t>
  </si>
  <si>
    <t>Annexe 4 : Tableau de suivi des formulaires de déclaration des sociétés extractives</t>
  </si>
  <si>
    <t>Annexe 5 : Tableau de suivi des formulaires de déclaration des régies financières</t>
  </si>
  <si>
    <t>3.4. Collecte et affectation des revenus du secteur extractif
1.4. Revenus du secteur extractif</t>
  </si>
  <si>
    <t>6.5. Transferts infranationaux</t>
  </si>
  <si>
    <t xml:space="preserve">Il s'agit des transferts aux régions productrices (5%) selon l’état des appels de fonds et la réparition des revenus pétrolier en 2017 communiquées par le Ministère des Finances et du Budget ainsi que les relevés bancaires du Comité Provisoire pour la Gestion des Revenus Pétrolier (CPGRP). 
</t>
  </si>
  <si>
    <t xml:space="preserve">Il s'agit des transferts aux régions productrices (5%) selon le selon budget général rectificatif de 2017.
Nous avons noté l’absence des données sur les transferts sur les revenus pétroliers directs de l’année 2017 effectivement reçus au niveau de la déclaration de la région productrice de Doba. 
Nous n’avons pas été en mesure de soumettre le formulaire de déclaration à l’autorité de gestion de la région productrice de Koudalwa afin de réconcilier les transferts des recettes allouées avec les transferts effectivement reçus par cette région.
</t>
  </si>
  <si>
    <t>3.4. Collecte et affectation des revenus du secteur extractif</t>
  </si>
  <si>
    <t>https://finances.gouv.td/index.php/publications/budget-general-de-l-etat</t>
  </si>
  <si>
    <t>6.4. Paiements sociaux</t>
  </si>
  <si>
    <t>3.5. Contribution du secteur extractif dans l’économie</t>
  </si>
  <si>
    <t>La période fiscale dans le cadre de la publication du douzième rapport ITIE du Tchad couvre l’année fiscale 2018.</t>
  </si>
  <si>
    <t>Pour les paiements déclarés en FCFA, le taux utilisé est le taux moyen (1 USD= 555,696 FCFA) au cours de l'année 2018 issu du site internet suivant :https://www.oanda.com/fx-for-business/historical-rates.</t>
  </si>
</sst>
</file>

<file path=xl/styles.xml><?xml version="1.0" encoding="utf-8"?>
<styleSheet xmlns="http://schemas.openxmlformats.org/spreadsheetml/2006/main">
  <numFmts count="6">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s>
  <fonts count="80">
    <font>
      <sz val="10.5"/>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i/>
      <sz val="12"/>
      <color rgb="FF0076AF"/>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b/>
      <i/>
      <sz val="10.5"/>
      <color theme="1"/>
      <name val="Franklin Gothic Book"/>
      <family val="2"/>
    </font>
    <font>
      <sz val="10"/>
      <name val="Arial"/>
      <family val="2"/>
    </font>
    <font>
      <i/>
      <u/>
      <sz val="10.5"/>
      <color rgb="FF000000"/>
      <name val="Franklin Gothic Book"/>
      <family val="2"/>
    </font>
    <font>
      <sz val="10.5"/>
      <name val="Calibri"/>
      <family val="2"/>
    </font>
    <font>
      <b/>
      <sz val="9"/>
      <color indexed="81"/>
      <name val="Tahoma"/>
      <family val="2"/>
    </font>
    <font>
      <b/>
      <sz val="9"/>
      <color indexed="10"/>
      <name val="Trebuchet MS"/>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6">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style="thin">
        <color theme="0"/>
      </left>
      <right/>
      <top style="medium">
        <color indexed="64"/>
      </top>
      <bottom/>
      <diagonal/>
    </border>
  </borders>
  <cellStyleXfs count="8">
    <xf numFmtId="0" fontId="0" fillId="0" borderId="0"/>
    <xf numFmtId="165"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75" fillId="0" borderId="0"/>
  </cellStyleXfs>
  <cellXfs count="435">
    <xf numFmtId="0" fontId="0" fillId="0" borderId="0" xfId="0"/>
    <xf numFmtId="0" fontId="0" fillId="0" borderId="0" xfId="0" applyAlignment="1"/>
    <xf numFmtId="0" fontId="0" fillId="0" borderId="8" xfId="0" applyFont="1" applyFill="1" applyBorder="1" applyAlignment="1"/>
    <xf numFmtId="0" fontId="0" fillId="0" borderId="9" xfId="0" applyFont="1" applyFill="1" applyBorder="1" applyAlignment="1"/>
    <xf numFmtId="0" fontId="0" fillId="0" borderId="8" xfId="0" applyFill="1" applyBorder="1" applyAlignment="1"/>
    <xf numFmtId="0" fontId="0" fillId="0" borderId="9" xfId="0" applyFill="1" applyBorder="1" applyAlignment="1"/>
    <xf numFmtId="0" fontId="0" fillId="0" borderId="0" xfId="0" applyAlignment="1">
      <alignment wrapText="1"/>
    </xf>
    <xf numFmtId="0" fontId="2" fillId="3" borderId="15" xfId="0" applyFont="1" applyFill="1" applyBorder="1" applyAlignment="1">
      <alignment wrapText="1"/>
    </xf>
    <xf numFmtId="0" fontId="3" fillId="0" borderId="0" xfId="0" applyFont="1" applyAlignment="1">
      <alignment wrapText="1"/>
    </xf>
    <xf numFmtId="49" fontId="7" fillId="0" borderId="0" xfId="0" applyNumberFormat="1" applyFont="1" applyAlignment="1">
      <alignment horizontal="left" wrapText="1"/>
    </xf>
    <xf numFmtId="0" fontId="9" fillId="0" borderId="0" xfId="0" quotePrefix="1" applyFont="1"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applyFont="1" applyAlignment="1">
      <alignment wrapText="1"/>
    </xf>
    <xf numFmtId="0" fontId="2" fillId="3" borderId="16" xfId="0" applyFont="1" applyFill="1" applyBorder="1" applyAlignment="1">
      <alignment wrapText="1"/>
    </xf>
    <xf numFmtId="0" fontId="0" fillId="0" borderId="8" xfId="0" applyFont="1" applyFill="1" applyBorder="1" applyAlignment="1">
      <alignment wrapText="1"/>
    </xf>
    <xf numFmtId="0" fontId="0" fillId="0" borderId="9" xfId="0" applyFont="1" applyFill="1" applyBorder="1" applyAlignment="1">
      <alignment wrapText="1"/>
    </xf>
    <xf numFmtId="0" fontId="10" fillId="0" borderId="0" xfId="3" applyFont="1" applyFill="1" applyAlignment="1">
      <alignment horizontal="left" vertical="center"/>
    </xf>
    <xf numFmtId="0" fontId="10" fillId="0" borderId="0" xfId="3" applyFont="1" applyFill="1" applyBorder="1" applyAlignment="1">
      <alignment horizontal="left" vertical="center"/>
    </xf>
    <xf numFmtId="0" fontId="10" fillId="0" borderId="0" xfId="3" applyFont="1" applyFill="1" applyBorder="1" applyAlignment="1">
      <alignment horizontal="right" vertical="center"/>
    </xf>
    <xf numFmtId="0" fontId="11" fillId="2" borderId="0" xfId="3" applyFont="1" applyFill="1" applyBorder="1" applyAlignment="1">
      <alignment horizontal="left" vertical="center"/>
    </xf>
    <xf numFmtId="0" fontId="12" fillId="2" borderId="0" xfId="3" applyFont="1" applyFill="1" applyBorder="1" applyAlignment="1">
      <alignment horizontal="left" vertical="center"/>
    </xf>
    <xf numFmtId="0" fontId="10" fillId="2" borderId="0" xfId="3" applyFont="1" applyFill="1" applyBorder="1" applyAlignment="1">
      <alignment horizontal="left" vertical="center"/>
    </xf>
    <xf numFmtId="0" fontId="13" fillId="2" borderId="0" xfId="3" applyFont="1" applyFill="1" applyBorder="1" applyAlignment="1">
      <alignment vertical="center"/>
    </xf>
    <xf numFmtId="0" fontId="10" fillId="2" borderId="0" xfId="3" applyFont="1" applyFill="1" applyBorder="1" applyAlignment="1">
      <alignment vertical="center"/>
    </xf>
    <xf numFmtId="0" fontId="14" fillId="2" borderId="0" xfId="3" applyFont="1" applyFill="1" applyBorder="1" applyAlignment="1">
      <alignment vertical="center"/>
    </xf>
    <xf numFmtId="0" fontId="11" fillId="2" borderId="0" xfId="3" applyFont="1" applyFill="1" applyBorder="1" applyAlignment="1">
      <alignment vertical="center"/>
    </xf>
    <xf numFmtId="0" fontId="15" fillId="5" borderId="0" xfId="3" applyFont="1" applyFill="1" applyBorder="1" applyAlignment="1">
      <alignment horizontal="left" vertical="center"/>
    </xf>
    <xf numFmtId="0" fontId="11" fillId="2" borderId="0" xfId="3" applyFont="1" applyFill="1" applyBorder="1" applyAlignment="1">
      <alignment horizontal="left" vertical="center" wrapText="1" indent="2"/>
    </xf>
    <xf numFmtId="0" fontId="16" fillId="5" borderId="0" xfId="3" applyFont="1" applyFill="1" applyBorder="1" applyAlignment="1">
      <alignment vertical="center"/>
    </xf>
    <xf numFmtId="0" fontId="11" fillId="2" borderId="0" xfId="3" applyFont="1" applyFill="1" applyBorder="1" applyAlignment="1">
      <alignment vertical="center" wrapText="1"/>
    </xf>
    <xf numFmtId="0" fontId="15" fillId="5" borderId="0" xfId="3" applyFont="1" applyFill="1" applyBorder="1" applyAlignment="1">
      <alignment vertical="center"/>
    </xf>
    <xf numFmtId="0" fontId="16" fillId="2" borderId="0" xfId="3" applyFont="1" applyFill="1" applyBorder="1" applyAlignment="1">
      <alignment vertical="center"/>
    </xf>
    <xf numFmtId="0" fontId="15" fillId="2" borderId="0" xfId="3" applyFont="1" applyFill="1" applyBorder="1" applyAlignment="1">
      <alignment vertical="center"/>
    </xf>
    <xf numFmtId="0" fontId="12" fillId="2" borderId="0" xfId="3" applyFont="1" applyFill="1" applyBorder="1" applyAlignment="1">
      <alignment vertical="center"/>
    </xf>
    <xf numFmtId="0" fontId="18" fillId="5" borderId="0" xfId="3" applyFont="1" applyFill="1" applyBorder="1" applyAlignment="1">
      <alignment vertical="center"/>
    </xf>
    <xf numFmtId="0" fontId="19" fillId="2" borderId="0" xfId="3" applyFont="1" applyFill="1" applyBorder="1" applyAlignment="1">
      <alignment vertical="center"/>
    </xf>
    <xf numFmtId="0" fontId="15" fillId="5" borderId="0" xfId="3" applyFont="1" applyFill="1" applyBorder="1" applyAlignment="1">
      <alignment horizontal="left" vertical="center" indent="2"/>
    </xf>
    <xf numFmtId="0" fontId="20" fillId="2" borderId="0" xfId="2" applyFont="1" applyFill="1" applyBorder="1" applyAlignment="1"/>
    <xf numFmtId="0" fontId="10" fillId="7" borderId="0" xfId="3" applyFont="1" applyFill="1" applyBorder="1" applyAlignment="1">
      <alignment horizontal="left" vertical="center"/>
    </xf>
    <xf numFmtId="0" fontId="12" fillId="7" borderId="0" xfId="3" applyFont="1" applyFill="1" applyBorder="1" applyAlignment="1">
      <alignment vertical="center"/>
    </xf>
    <xf numFmtId="0" fontId="21" fillId="7" borderId="0" xfId="2" applyFont="1" applyFill="1" applyBorder="1" applyAlignment="1"/>
    <xf numFmtId="0" fontId="10" fillId="7" borderId="0" xfId="3" applyFont="1" applyFill="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Alignment="1">
      <alignment horizontal="left" vertical="center" wrapText="1"/>
    </xf>
    <xf numFmtId="0" fontId="18" fillId="6" borderId="38" xfId="3" applyFont="1" applyFill="1" applyBorder="1" applyAlignment="1">
      <alignment horizontal="left" vertical="center" wrapText="1"/>
    </xf>
    <xf numFmtId="0" fontId="18" fillId="0" borderId="38" xfId="3" applyFont="1" applyFill="1" applyBorder="1" applyAlignment="1">
      <alignment horizontal="left" vertical="center" wrapText="1"/>
    </xf>
    <xf numFmtId="0" fontId="22" fillId="7" borderId="0" xfId="3" applyFont="1" applyFill="1" applyBorder="1" applyAlignment="1">
      <alignment horizontal="left" vertical="center"/>
    </xf>
    <xf numFmtId="0" fontId="21" fillId="2" borderId="0" xfId="4" applyFont="1" applyFill="1" applyBorder="1" applyAlignment="1"/>
    <xf numFmtId="0" fontId="12" fillId="0" borderId="0" xfId="3" applyFont="1" applyFill="1" applyBorder="1" applyAlignment="1">
      <alignment vertical="center"/>
    </xf>
    <xf numFmtId="0" fontId="21" fillId="0" borderId="0" xfId="4" applyFont="1" applyFill="1" applyBorder="1" applyAlignment="1"/>
    <xf numFmtId="0" fontId="23" fillId="4" borderId="27" xfId="3" applyFont="1" applyFill="1" applyBorder="1" applyAlignment="1">
      <alignment vertical="center" wrapText="1"/>
    </xf>
    <xf numFmtId="0" fontId="25" fillId="0" borderId="0" xfId="3" applyFont="1" applyFill="1" applyBorder="1" applyAlignment="1">
      <alignment vertical="center" wrapText="1"/>
    </xf>
    <xf numFmtId="0" fontId="23" fillId="4" borderId="30" xfId="3" applyFont="1" applyFill="1" applyBorder="1" applyAlignment="1">
      <alignment vertical="center" wrapText="1"/>
    </xf>
    <xf numFmtId="0" fontId="25" fillId="4" borderId="1" xfId="3" applyFont="1" applyFill="1" applyBorder="1" applyAlignment="1">
      <alignment vertical="center" wrapText="1"/>
    </xf>
    <xf numFmtId="0" fontId="25" fillId="4" borderId="31" xfId="3" applyFont="1" applyFill="1" applyBorder="1" applyAlignment="1">
      <alignment vertical="center" wrapText="1"/>
    </xf>
    <xf numFmtId="0" fontId="25" fillId="4" borderId="28" xfId="3" applyFont="1" applyFill="1" applyBorder="1" applyAlignment="1">
      <alignment vertical="center" wrapText="1"/>
    </xf>
    <xf numFmtId="0" fontId="25" fillId="4" borderId="34" xfId="3" applyFont="1" applyFill="1" applyBorder="1" applyAlignment="1">
      <alignment vertical="center" wrapText="1"/>
    </xf>
    <xf numFmtId="0" fontId="25" fillId="4" borderId="0" xfId="3" applyFont="1" applyFill="1" applyBorder="1" applyAlignment="1">
      <alignment vertical="center" wrapText="1"/>
    </xf>
    <xf numFmtId="0" fontId="25" fillId="4" borderId="35" xfId="3" applyFont="1" applyFill="1" applyBorder="1" applyAlignment="1">
      <alignment vertical="center" wrapText="1"/>
    </xf>
    <xf numFmtId="0" fontId="26" fillId="4" borderId="29" xfId="3" applyFont="1" applyFill="1" applyBorder="1" applyAlignment="1">
      <alignment vertical="center" wrapText="1"/>
    </xf>
    <xf numFmtId="0" fontId="25" fillId="4" borderId="33" xfId="3" applyFont="1" applyFill="1" applyBorder="1" applyAlignment="1">
      <alignment vertical="center" wrapText="1"/>
    </xf>
    <xf numFmtId="0" fontId="12" fillId="0" borderId="3" xfId="3" applyFont="1" applyFill="1" applyBorder="1" applyAlignment="1">
      <alignment vertical="center"/>
    </xf>
    <xf numFmtId="0" fontId="10" fillId="0" borderId="3" xfId="3" applyFont="1" applyFill="1" applyBorder="1" applyAlignment="1">
      <alignment horizontal="left" vertical="center"/>
    </xf>
    <xf numFmtId="0" fontId="25" fillId="0" borderId="0" xfId="3" applyFont="1" applyFill="1" applyBorder="1" applyAlignment="1">
      <alignment horizontal="left" vertical="center"/>
    </xf>
    <xf numFmtId="0" fontId="12" fillId="0" borderId="0" xfId="3" applyFont="1" applyFill="1" applyBorder="1" applyAlignment="1">
      <alignment horizontal="left" vertical="center" indent="2"/>
    </xf>
    <xf numFmtId="0" fontId="11" fillId="0" borderId="0" xfId="3" applyFont="1" applyFill="1" applyBorder="1" applyAlignment="1">
      <alignment vertical="center"/>
    </xf>
    <xf numFmtId="0" fontId="19" fillId="0" borderId="0" xfId="3" applyFont="1" applyFill="1" applyBorder="1" applyAlignment="1">
      <alignment vertical="center"/>
    </xf>
    <xf numFmtId="0" fontId="11" fillId="0" borderId="0" xfId="3" applyFont="1" applyFill="1" applyBorder="1" applyAlignment="1">
      <alignment horizontal="left" vertical="center"/>
    </xf>
    <xf numFmtId="0" fontId="11" fillId="0" borderId="0" xfId="3" applyFont="1" applyFill="1" applyBorder="1" applyAlignment="1">
      <alignment horizontal="left" vertical="center" indent="2"/>
    </xf>
    <xf numFmtId="167" fontId="11" fillId="0" borderId="0" xfId="3" applyNumberFormat="1" applyFont="1" applyFill="1" applyBorder="1" applyAlignment="1">
      <alignment vertical="center"/>
    </xf>
    <xf numFmtId="0" fontId="25" fillId="0" borderId="0" xfId="3" applyFont="1" applyFill="1" applyAlignment="1">
      <alignment horizontal="left" vertical="center"/>
    </xf>
    <xf numFmtId="0" fontId="11" fillId="0" borderId="0" xfId="3" applyFont="1" applyFill="1" applyBorder="1" applyAlignment="1">
      <alignment horizontal="left" vertical="center" wrapText="1" indent="2"/>
    </xf>
    <xf numFmtId="0" fontId="31" fillId="0" borderId="0" xfId="3" applyFont="1" applyFill="1" applyBorder="1" applyAlignment="1">
      <alignment vertical="center"/>
    </xf>
    <xf numFmtId="0" fontId="11" fillId="0" borderId="0" xfId="3" applyFont="1" applyFill="1" applyBorder="1" applyAlignment="1">
      <alignment horizontal="left" vertical="center" indent="4"/>
    </xf>
    <xf numFmtId="0" fontId="11" fillId="0" borderId="0" xfId="3" applyFont="1" applyFill="1" applyBorder="1" applyAlignment="1">
      <alignment horizontal="left" vertical="center" indent="6"/>
    </xf>
    <xf numFmtId="0" fontId="32" fillId="0" borderId="0" xfId="2" applyFont="1" applyFill="1" applyBorder="1" applyAlignment="1">
      <alignment horizontal="left" vertical="center" indent="2"/>
    </xf>
    <xf numFmtId="166" fontId="11" fillId="0" borderId="0" xfId="1" applyNumberFormat="1" applyFont="1" applyFill="1" applyBorder="1" applyAlignment="1">
      <alignment vertical="center"/>
    </xf>
    <xf numFmtId="0" fontId="33" fillId="0" borderId="0" xfId="2" applyFont="1" applyFill="1" applyBorder="1" applyAlignment="1">
      <alignment horizontal="left" vertical="center" wrapText="1"/>
    </xf>
    <xf numFmtId="0" fontId="23" fillId="0" borderId="0" xfId="3" applyFont="1" applyFill="1" applyBorder="1" applyAlignment="1">
      <alignment horizontal="left" vertical="center"/>
    </xf>
    <xf numFmtId="0" fontId="34" fillId="0" borderId="0" xfId="3" applyFont="1" applyFill="1" applyBorder="1" applyAlignment="1">
      <alignment vertical="center"/>
    </xf>
    <xf numFmtId="10" fontId="11" fillId="0" borderId="0" xfId="3" applyNumberFormat="1" applyFont="1" applyFill="1" applyBorder="1" applyAlignment="1">
      <alignment horizontal="left" vertical="center"/>
    </xf>
    <xf numFmtId="0" fontId="35" fillId="5" borderId="0" xfId="3" applyFont="1" applyFill="1" applyAlignment="1">
      <alignment horizontal="left" vertical="center"/>
    </xf>
    <xf numFmtId="0" fontId="10" fillId="5" borderId="0" xfId="3" applyFont="1" applyFill="1" applyAlignment="1">
      <alignment horizontal="left" vertical="center"/>
    </xf>
    <xf numFmtId="0" fontId="25" fillId="5" borderId="0" xfId="3" applyFont="1" applyFill="1" applyBorder="1" applyAlignment="1">
      <alignment vertical="center" wrapText="1"/>
    </xf>
    <xf numFmtId="0" fontId="37" fillId="2" borderId="0" xfId="2" applyFont="1" applyFill="1"/>
    <xf numFmtId="0" fontId="37" fillId="0" borderId="0" xfId="2" applyFont="1" applyFill="1"/>
    <xf numFmtId="0" fontId="26" fillId="0" borderId="0" xfId="3" applyFont="1" applyFill="1" applyAlignment="1">
      <alignment horizontal="left" vertical="center"/>
    </xf>
    <xf numFmtId="0" fontId="25" fillId="6" borderId="7" xfId="3" applyFont="1" applyFill="1" applyBorder="1" applyAlignment="1">
      <alignment horizontal="left" vertical="center"/>
    </xf>
    <xf numFmtId="0" fontId="25" fillId="6" borderId="12" xfId="3" applyFont="1" applyFill="1" applyBorder="1" applyAlignment="1">
      <alignment horizontal="left" vertical="center"/>
    </xf>
    <xf numFmtId="0" fontId="10" fillId="7" borderId="17" xfId="3" applyFont="1" applyFill="1" applyBorder="1" applyAlignment="1">
      <alignment horizontal="left" vertical="center"/>
    </xf>
    <xf numFmtId="0" fontId="25" fillId="6" borderId="1" xfId="3" applyFont="1" applyFill="1" applyBorder="1" applyAlignment="1">
      <alignment horizontal="left" vertical="center"/>
    </xf>
    <xf numFmtId="0" fontId="25" fillId="6" borderId="14" xfId="3" applyFont="1" applyFill="1" applyBorder="1" applyAlignment="1">
      <alignment horizontal="left" vertical="center"/>
    </xf>
    <xf numFmtId="0" fontId="31" fillId="6" borderId="2" xfId="3" applyFont="1" applyFill="1" applyBorder="1" applyAlignment="1">
      <alignment vertical="center"/>
    </xf>
    <xf numFmtId="0" fontId="43" fillId="0" borderId="0" xfId="3" applyFont="1" applyFill="1" applyBorder="1" applyAlignment="1">
      <alignment horizontal="left" vertical="center"/>
    </xf>
    <xf numFmtId="0" fontId="25" fillId="6" borderId="23" xfId="3" applyFont="1" applyFill="1" applyBorder="1" applyAlignment="1">
      <alignment horizontal="left" vertical="center"/>
    </xf>
    <xf numFmtId="0" fontId="32" fillId="0" borderId="1" xfId="2" applyFont="1" applyFill="1" applyBorder="1" applyAlignment="1" applyProtection="1">
      <alignment horizontal="left" vertical="center" indent="2"/>
      <protection locked="0"/>
    </xf>
    <xf numFmtId="0" fontId="21" fillId="0" borderId="5" xfId="2" applyFont="1" applyFill="1" applyBorder="1" applyAlignment="1" applyProtection="1">
      <alignment horizontal="left" vertical="center" wrapText="1"/>
      <protection locked="0"/>
    </xf>
    <xf numFmtId="10" fontId="10" fillId="0" borderId="0" xfId="6" applyNumberFormat="1" applyFont="1" applyFill="1" applyAlignment="1">
      <alignment horizontal="left" vertical="center"/>
    </xf>
    <xf numFmtId="0" fontId="22" fillId="6" borderId="38" xfId="3" applyFont="1" applyFill="1" applyBorder="1" applyAlignment="1">
      <alignment horizontal="left" vertical="center" wrapText="1"/>
    </xf>
    <xf numFmtId="0" fontId="13" fillId="0" borderId="0" xfId="3" applyFont="1" applyFill="1" applyBorder="1" applyAlignment="1">
      <alignment vertical="center"/>
    </xf>
    <xf numFmtId="0" fontId="10" fillId="0" borderId="0" xfId="3" applyFont="1" applyFill="1" applyBorder="1" applyAlignment="1">
      <alignment vertical="center"/>
    </xf>
    <xf numFmtId="0" fontId="49" fillId="0" borderId="27" xfId="2" applyFont="1" applyFill="1" applyBorder="1" applyAlignment="1">
      <alignment horizontal="left" vertical="center" wrapText="1"/>
    </xf>
    <xf numFmtId="0" fontId="42" fillId="6" borderId="27" xfId="3" applyFont="1" applyFill="1" applyBorder="1" applyAlignment="1">
      <alignment horizontal="left" vertical="center"/>
    </xf>
    <xf numFmtId="0" fontId="42" fillId="6" borderId="28" xfId="3" applyFont="1" applyFill="1" applyBorder="1" applyAlignment="1">
      <alignment horizontal="left" vertical="center"/>
    </xf>
    <xf numFmtId="0" fontId="42" fillId="6" borderId="29" xfId="3" applyFont="1" applyFill="1" applyBorder="1" applyAlignment="1">
      <alignment horizontal="left" vertical="center"/>
    </xf>
    <xf numFmtId="0" fontId="53" fillId="0" borderId="28" xfId="2" applyFont="1" applyFill="1" applyBorder="1" applyAlignment="1">
      <alignment horizontal="left" vertical="center" wrapText="1" indent="1"/>
    </xf>
    <xf numFmtId="0" fontId="53" fillId="0" borderId="29" xfId="2" applyFont="1" applyFill="1" applyBorder="1" applyAlignment="1">
      <alignment horizontal="left" vertical="center" wrapText="1" indent="1"/>
    </xf>
    <xf numFmtId="168" fontId="50" fillId="0" borderId="29" xfId="6" applyNumberFormat="1" applyFont="1" applyFill="1" applyBorder="1" applyAlignment="1">
      <alignment vertical="center" wrapText="1"/>
    </xf>
    <xf numFmtId="0" fontId="53" fillId="0" borderId="28" xfId="2" applyFont="1" applyFill="1" applyBorder="1" applyAlignment="1">
      <alignment horizontal="left" vertical="center" wrapText="1" indent="3"/>
    </xf>
    <xf numFmtId="0" fontId="53" fillId="0" borderId="29" xfId="2" applyFont="1" applyFill="1" applyBorder="1" applyAlignment="1">
      <alignment horizontal="left" vertical="center" wrapText="1" indent="3"/>
    </xf>
    <xf numFmtId="0" fontId="50" fillId="7" borderId="27" xfId="3" applyFont="1" applyFill="1" applyBorder="1" applyAlignment="1">
      <alignment vertical="center" wrapText="1"/>
    </xf>
    <xf numFmtId="0" fontId="51" fillId="7" borderId="27" xfId="3" applyFont="1" applyFill="1" applyBorder="1" applyAlignment="1">
      <alignment vertical="center"/>
    </xf>
    <xf numFmtId="0" fontId="53" fillId="0" borderId="28" xfId="2" applyFont="1" applyFill="1" applyBorder="1" applyAlignment="1">
      <alignment horizontal="left" vertical="center" wrapText="1"/>
    </xf>
    <xf numFmtId="0" fontId="54" fillId="0" borderId="28" xfId="2" applyFont="1" applyFill="1" applyBorder="1" applyAlignment="1">
      <alignment horizontal="left" vertical="center" wrapText="1" indent="1"/>
    </xf>
    <xf numFmtId="0" fontId="10" fillId="5" borderId="19" xfId="3" applyFont="1" applyFill="1" applyBorder="1" applyAlignment="1">
      <alignment horizontal="left" vertical="center"/>
    </xf>
    <xf numFmtId="0" fontId="10" fillId="5" borderId="25" xfId="3" applyFont="1" applyFill="1" applyBorder="1" applyAlignment="1">
      <alignment horizontal="left" vertical="center"/>
    </xf>
    <xf numFmtId="0" fontId="29" fillId="0" borderId="0" xfId="0" applyFont="1" applyAlignment="1">
      <alignment vertical="center"/>
    </xf>
    <xf numFmtId="0" fontId="42" fillId="0" borderId="0" xfId="0" applyFont="1" applyFill="1"/>
    <xf numFmtId="0" fontId="24" fillId="5" borderId="0" xfId="3" applyFont="1" applyFill="1" applyAlignment="1">
      <alignment horizontal="left" vertical="center"/>
    </xf>
    <xf numFmtId="0" fontId="24" fillId="0" borderId="0" xfId="3" applyFont="1" applyFill="1" applyAlignment="1">
      <alignment horizontal="left" vertical="center"/>
    </xf>
    <xf numFmtId="0" fontId="25" fillId="5" borderId="0" xfId="3" applyFont="1" applyFill="1" applyBorder="1" applyAlignment="1">
      <alignment horizontal="left" vertical="center" wrapText="1" indent="3"/>
    </xf>
    <xf numFmtId="0" fontId="21" fillId="2" borderId="0" xfId="2" applyFont="1" applyFill="1"/>
    <xf numFmtId="0" fontId="57" fillId="0" borderId="0" xfId="3" applyNumberFormat="1" applyFont="1" applyFill="1" applyBorder="1" applyAlignment="1">
      <alignment vertical="center"/>
    </xf>
    <xf numFmtId="0" fontId="58" fillId="0" borderId="0" xfId="3" applyFont="1" applyFill="1" applyBorder="1" applyAlignment="1">
      <alignment horizontal="left" vertical="center"/>
    </xf>
    <xf numFmtId="0" fontId="25" fillId="0" borderId="0" xfId="3" applyNumberFormat="1" applyFont="1" applyFill="1" applyBorder="1" applyAlignment="1">
      <alignment vertical="center"/>
    </xf>
    <xf numFmtId="165" fontId="25" fillId="0" borderId="0" xfId="1" applyFont="1" applyFill="1" applyAlignment="1">
      <alignment horizontal="left" vertical="center"/>
    </xf>
    <xf numFmtId="0" fontId="25" fillId="0" borderId="0" xfId="3" applyFont="1" applyFill="1" applyBorder="1" applyAlignment="1">
      <alignment vertical="center"/>
    </xf>
    <xf numFmtId="169" fontId="25" fillId="0" borderId="0" xfId="1" applyNumberFormat="1" applyFont="1" applyFill="1" applyAlignment="1">
      <alignment horizontal="left" vertical="center"/>
    </xf>
    <xf numFmtId="0" fontId="42" fillId="0" borderId="0" xfId="0" applyFont="1"/>
    <xf numFmtId="0" fontId="10" fillId="0" borderId="0" xfId="0" applyFont="1"/>
    <xf numFmtId="0" fontId="56" fillId="0" borderId="0" xfId="0" applyFont="1" applyAlignment="1">
      <alignment vertical="center"/>
    </xf>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4" fillId="5" borderId="0" xfId="3" applyFont="1" applyFill="1" applyAlignment="1">
      <alignment horizontal="left" vertical="center" wrapText="1" indent="3"/>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14" fillId="2" borderId="0" xfId="0" applyFont="1" applyFill="1" applyAlignment="1">
      <alignment horizontal="left" vertical="top" wrapText="1" indent="3"/>
    </xf>
    <xf numFmtId="0" fontId="10" fillId="5" borderId="0" xfId="3" applyFont="1" applyFill="1" applyAlignment="1">
      <alignment horizontal="left" vertical="center" wrapText="1"/>
    </xf>
    <xf numFmtId="0" fontId="13" fillId="5" borderId="0" xfId="3" applyFont="1" applyFill="1" applyBorder="1" applyAlignment="1">
      <alignment vertical="center"/>
    </xf>
    <xf numFmtId="0" fontId="10" fillId="5" borderId="0" xfId="3" applyFont="1" applyFill="1" applyBorder="1" applyAlignment="1">
      <alignment vertical="center"/>
    </xf>
    <xf numFmtId="0" fontId="60" fillId="2" borderId="0" xfId="0" applyFont="1" applyFill="1" applyBorder="1" applyAlignment="1">
      <alignment vertical="center"/>
    </xf>
    <xf numFmtId="0" fontId="61" fillId="2" borderId="0" xfId="0" applyFont="1" applyFill="1" applyBorder="1"/>
    <xf numFmtId="0" fontId="63" fillId="0" borderId="0" xfId="5" applyFont="1"/>
    <xf numFmtId="0" fontId="42" fillId="0" borderId="0" xfId="0" applyFont="1" applyAlignment="1"/>
    <xf numFmtId="0" fontId="42" fillId="0" borderId="0" xfId="0" applyFont="1" applyAlignment="1">
      <alignment wrapText="1"/>
    </xf>
    <xf numFmtId="0" fontId="42" fillId="0" borderId="0" xfId="3" applyFont="1" applyFill="1" applyAlignment="1">
      <alignment horizontal="left" vertical="center"/>
    </xf>
    <xf numFmtId="165" fontId="42" fillId="0" borderId="0" xfId="1" applyFont="1"/>
    <xf numFmtId="0" fontId="58" fillId="4" borderId="2" xfId="0" applyFont="1" applyFill="1" applyBorder="1" applyAlignment="1">
      <alignment vertical="center"/>
    </xf>
    <xf numFmtId="0" fontId="63" fillId="0" borderId="0" xfId="5" applyNumberFormat="1" applyFont="1"/>
    <xf numFmtId="0" fontId="43" fillId="0" borderId="0" xfId="0" applyFont="1"/>
    <xf numFmtId="0" fontId="58" fillId="0" borderId="36" xfId="0" applyFont="1" applyBorder="1"/>
    <xf numFmtId="165" fontId="58" fillId="0" borderId="17" xfId="1" applyFont="1" applyBorder="1"/>
    <xf numFmtId="0" fontId="58" fillId="0" borderId="17" xfId="0" applyFont="1" applyBorder="1"/>
    <xf numFmtId="165" fontId="42" fillId="0" borderId="0" xfId="0" applyNumberFormat="1" applyFont="1"/>
    <xf numFmtId="0" fontId="43" fillId="2" borderId="0" xfId="3" applyFont="1" applyFill="1" applyBorder="1" applyAlignment="1">
      <alignment horizontal="left" vertical="center" indent="1"/>
    </xf>
    <xf numFmtId="0" fontId="43" fillId="2" borderId="0" xfId="3" applyFont="1" applyFill="1" applyBorder="1" applyAlignment="1">
      <alignment horizontal="left" vertical="center"/>
    </xf>
    <xf numFmtId="165" fontId="43" fillId="2" borderId="0" xfId="1" applyFont="1" applyFill="1" applyBorder="1" applyAlignment="1">
      <alignment horizontal="left" vertical="center"/>
    </xf>
    <xf numFmtId="0" fontId="61" fillId="2" borderId="1" xfId="3" applyFont="1" applyFill="1" applyBorder="1" applyAlignment="1">
      <alignment horizontal="left" vertical="center"/>
    </xf>
    <xf numFmtId="165" fontId="61" fillId="2" borderId="1" xfId="1" applyFont="1" applyFill="1" applyBorder="1" applyAlignment="1">
      <alignment horizontal="left" vertical="center"/>
    </xf>
    <xf numFmtId="165" fontId="61" fillId="2" borderId="41" xfId="1" applyFont="1" applyFill="1" applyBorder="1" applyAlignment="1">
      <alignment horizontal="left" vertical="center"/>
    </xf>
    <xf numFmtId="0" fontId="43" fillId="2" borderId="1" xfId="3" applyFont="1" applyFill="1" applyBorder="1" applyAlignment="1">
      <alignment horizontal="left" vertical="center"/>
    </xf>
    <xf numFmtId="165" fontId="43" fillId="2" borderId="1" xfId="1" applyFont="1" applyFill="1" applyBorder="1" applyAlignment="1">
      <alignment horizontal="left" vertical="center"/>
    </xf>
    <xf numFmtId="0" fontId="42" fillId="5" borderId="0" xfId="0" applyFont="1" applyFill="1" applyAlignment="1"/>
    <xf numFmtId="0" fontId="42" fillId="5" borderId="0" xfId="0" applyFont="1" applyFill="1" applyAlignment="1">
      <alignment wrapText="1"/>
    </xf>
    <xf numFmtId="0" fontId="42" fillId="5" borderId="0" xfId="0" applyFont="1" applyFill="1"/>
    <xf numFmtId="0" fontId="35" fillId="5" borderId="0" xfId="0" applyFont="1" applyFill="1" applyAlignment="1">
      <alignment vertical="center"/>
    </xf>
    <xf numFmtId="0" fontId="25" fillId="2" borderId="0" xfId="0" applyFont="1" applyFill="1" applyAlignment="1">
      <alignment horizontal="left" vertical="center" wrapText="1" indent="2"/>
    </xf>
    <xf numFmtId="165" fontId="58" fillId="0" borderId="37" xfId="1" applyFont="1" applyBorder="1"/>
    <xf numFmtId="0" fontId="16" fillId="0" borderId="24" xfId="2" applyFont="1" applyFill="1" applyBorder="1" applyAlignment="1"/>
    <xf numFmtId="0" fontId="16" fillId="0" borderId="0" xfId="2" applyFont="1" applyFill="1" applyBorder="1" applyAlignment="1"/>
    <xf numFmtId="0" fontId="16" fillId="0" borderId="25" xfId="2" applyFont="1" applyFill="1" applyBorder="1" applyAlignment="1"/>
    <xf numFmtId="0" fontId="28" fillId="0" borderId="25" xfId="2" applyFont="1" applyFill="1" applyBorder="1" applyAlignment="1"/>
    <xf numFmtId="0" fontId="10" fillId="8" borderId="0" xfId="3" applyFont="1" applyFill="1" applyAlignment="1">
      <alignment horizontal="left" vertical="center"/>
    </xf>
    <xf numFmtId="0" fontId="10" fillId="8" borderId="0" xfId="3" applyFont="1" applyFill="1" applyBorder="1" applyAlignment="1">
      <alignment horizontal="right" vertical="center"/>
    </xf>
    <xf numFmtId="0" fontId="22" fillId="8" borderId="38" xfId="3" applyFont="1" applyFill="1" applyBorder="1" applyAlignment="1">
      <alignment horizontal="left" vertical="center" wrapText="1"/>
    </xf>
    <xf numFmtId="0" fontId="11" fillId="8" borderId="6" xfId="3" applyFont="1" applyFill="1" applyBorder="1" applyAlignment="1">
      <alignment vertical="center"/>
    </xf>
    <xf numFmtId="167" fontId="11" fillId="8" borderId="6" xfId="3" applyNumberFormat="1" applyFont="1" applyFill="1" applyBorder="1" applyAlignment="1">
      <alignment vertical="center"/>
    </xf>
    <xf numFmtId="0" fontId="41" fillId="8" borderId="23" xfId="3" applyFont="1" applyFill="1" applyBorder="1" applyAlignment="1">
      <alignment vertical="center"/>
    </xf>
    <xf numFmtId="0" fontId="37" fillId="8" borderId="23" xfId="4" applyFont="1" applyFill="1" applyBorder="1" applyAlignment="1">
      <alignment vertical="center" wrapText="1"/>
    </xf>
    <xf numFmtId="0" fontId="11" fillId="8" borderId="39" xfId="3" applyFont="1" applyFill="1" applyBorder="1" applyAlignment="1">
      <alignment vertical="center" wrapText="1"/>
    </xf>
    <xf numFmtId="0" fontId="11" fillId="8" borderId="1" xfId="3" applyFont="1" applyFill="1" applyBorder="1" applyAlignment="1">
      <alignment vertical="center"/>
    </xf>
    <xf numFmtId="0" fontId="50" fillId="8" borderId="28" xfId="3" applyFont="1" applyFill="1" applyBorder="1" applyAlignment="1">
      <alignment vertical="center" wrapText="1"/>
    </xf>
    <xf numFmtId="0" fontId="50" fillId="8" borderId="29" xfId="3" applyFont="1" applyFill="1" applyBorder="1" applyAlignment="1">
      <alignment vertical="center" wrapText="1"/>
    </xf>
    <xf numFmtId="0" fontId="69" fillId="6" borderId="27" xfId="3" applyFont="1" applyFill="1" applyBorder="1" applyAlignment="1">
      <alignment horizontal="left" vertical="center"/>
    </xf>
    <xf numFmtId="0" fontId="69" fillId="6" borderId="28" xfId="3" applyFont="1" applyFill="1" applyBorder="1" applyAlignment="1">
      <alignment horizontal="left" vertical="center"/>
    </xf>
    <xf numFmtId="0" fontId="69" fillId="6" borderId="29" xfId="3" applyFont="1" applyFill="1" applyBorder="1" applyAlignment="1">
      <alignment horizontal="left" vertical="center"/>
    </xf>
    <xf numFmtId="0" fontId="50" fillId="8" borderId="28" xfId="3" applyFont="1" applyFill="1" applyBorder="1" applyAlignment="1">
      <alignment horizontal="left" vertical="center" wrapText="1" indent="5"/>
    </xf>
    <xf numFmtId="0" fontId="46" fillId="8" borderId="0" xfId="3" applyFont="1" applyFill="1" applyBorder="1" applyAlignment="1">
      <alignment vertical="center"/>
    </xf>
    <xf numFmtId="0" fontId="10" fillId="8" borderId="0" xfId="3" applyFont="1" applyFill="1" applyBorder="1" applyAlignment="1">
      <alignment horizontal="left" vertical="center"/>
    </xf>
    <xf numFmtId="0" fontId="25" fillId="8" borderId="0" xfId="3" applyFont="1" applyFill="1" applyAlignment="1">
      <alignment horizontal="left" vertical="center"/>
    </xf>
    <xf numFmtId="0" fontId="25" fillId="7" borderId="0" xfId="3" applyFont="1" applyFill="1" applyAlignment="1">
      <alignment horizontal="left" vertical="center"/>
    </xf>
    <xf numFmtId="0" fontId="46" fillId="7" borderId="0" xfId="3" applyFont="1" applyFill="1" applyBorder="1" applyAlignment="1">
      <alignment vertical="center"/>
    </xf>
    <xf numFmtId="0" fontId="57" fillId="9" borderId="43" xfId="3" applyNumberFormat="1" applyFont="1" applyFill="1" applyBorder="1" applyAlignment="1">
      <alignment horizontal="left" vertical="center"/>
    </xf>
    <xf numFmtId="0" fontId="43" fillId="8" borderId="0" xfId="2" applyFont="1" applyFill="1" applyBorder="1" applyAlignment="1">
      <alignment horizontal="left" vertical="center" wrapText="1"/>
    </xf>
    <xf numFmtId="0" fontId="42" fillId="8" borderId="0" xfId="0" applyFont="1" applyFill="1"/>
    <xf numFmtId="0" fontId="50" fillId="8" borderId="29" xfId="3" applyFont="1" applyFill="1" applyBorder="1" applyAlignment="1">
      <alignment horizontal="left" vertical="center" wrapText="1" indent="5"/>
    </xf>
    <xf numFmtId="0" fontId="18" fillId="0" borderId="40" xfId="2" applyFont="1" applyFill="1" applyBorder="1" applyAlignment="1" applyProtection="1">
      <alignment vertical="center"/>
      <protection locked="0"/>
    </xf>
    <xf numFmtId="0" fontId="50" fillId="8" borderId="28" xfId="3" applyFont="1" applyFill="1" applyBorder="1" applyAlignment="1">
      <alignment horizontal="left" vertical="center" wrapText="1" indent="3"/>
    </xf>
    <xf numFmtId="0" fontId="62" fillId="0" borderId="28" xfId="2" applyFont="1" applyFill="1" applyBorder="1" applyAlignment="1">
      <alignment horizontal="left" vertical="center" wrapText="1"/>
    </xf>
    <xf numFmtId="0" fontId="42" fillId="0" borderId="44" xfId="0" applyFont="1" applyBorder="1"/>
    <xf numFmtId="164" fontId="42" fillId="0" borderId="0" xfId="0" applyNumberFormat="1" applyFont="1"/>
    <xf numFmtId="0" fontId="58" fillId="0" borderId="0" xfId="0" applyFont="1" applyBorder="1"/>
    <xf numFmtId="165" fontId="58" fillId="0" borderId="0" xfId="1" applyFont="1" applyBorder="1"/>
    <xf numFmtId="0" fontId="25" fillId="0" borderId="0" xfId="3" applyFont="1" applyFill="1" applyBorder="1" applyAlignment="1">
      <alignment horizontal="left" vertical="center"/>
    </xf>
    <xf numFmtId="0" fontId="10" fillId="0" borderId="0" xfId="3" applyFont="1" applyAlignment="1">
      <alignment horizontal="left" vertical="center"/>
    </xf>
    <xf numFmtId="0" fontId="25" fillId="0" borderId="0" xfId="3" applyFont="1" applyAlignment="1">
      <alignment horizontal="left" vertical="center"/>
    </xf>
    <xf numFmtId="0" fontId="25" fillId="10" borderId="32" xfId="3" applyFont="1" applyFill="1" applyBorder="1" applyAlignment="1">
      <alignment vertical="center"/>
    </xf>
    <xf numFmtId="0" fontId="25" fillId="4" borderId="23" xfId="3" applyFont="1" applyFill="1" applyBorder="1" applyAlignment="1">
      <alignment vertical="center" wrapText="1"/>
    </xf>
    <xf numFmtId="0" fontId="4" fillId="10" borderId="33" xfId="2" applyNumberFormat="1" applyFill="1" applyBorder="1" applyAlignment="1">
      <alignment vertical="top" wrapText="1"/>
    </xf>
    <xf numFmtId="169" fontId="4" fillId="0" borderId="0" xfId="2" applyNumberFormat="1" applyFill="1" applyAlignment="1">
      <alignment horizontal="left" vertical="center"/>
    </xf>
    <xf numFmtId="165" fontId="42" fillId="0" borderId="0" xfId="1" applyFont="1" applyAlignment="1"/>
    <xf numFmtId="0" fontId="42" fillId="0" borderId="0" xfId="3" applyFont="1" applyAlignment="1">
      <alignment horizontal="left" vertical="center"/>
    </xf>
    <xf numFmtId="0" fontId="42" fillId="0" borderId="0" xfId="0" applyFont="1" applyAlignment="1">
      <alignment vertical="center" wrapText="1"/>
    </xf>
    <xf numFmtId="0" fontId="42" fillId="0" borderId="0" xfId="0" applyFont="1" applyAlignment="1">
      <alignment vertical="center"/>
    </xf>
    <xf numFmtId="165" fontId="42" fillId="0" borderId="0" xfId="1" applyFont="1" applyAlignment="1">
      <alignment vertical="center"/>
    </xf>
    <xf numFmtId="0" fontId="68" fillId="2" borderId="0" xfId="0" applyFont="1" applyFill="1" applyAlignment="1">
      <alignment vertical="center"/>
    </xf>
    <xf numFmtId="0" fontId="60" fillId="2" borderId="0" xfId="0" applyFont="1" applyFill="1" applyAlignment="1">
      <alignment vertical="center"/>
    </xf>
    <xf numFmtId="0" fontId="43" fillId="2" borderId="0" xfId="3" applyFont="1" applyFill="1" applyAlignment="1">
      <alignment horizontal="left" vertical="center" indent="1"/>
    </xf>
    <xf numFmtId="0" fontId="43" fillId="2" borderId="0" xfId="3" applyFont="1" applyFill="1" applyAlignment="1">
      <alignment horizontal="left" vertical="center"/>
    </xf>
    <xf numFmtId="0" fontId="74" fillId="2" borderId="21" xfId="3" applyFont="1" applyFill="1" applyBorder="1" applyAlignment="1">
      <alignment horizontal="left" vertical="center"/>
    </xf>
    <xf numFmtId="165" fontId="74" fillId="2" borderId="21" xfId="1" applyFont="1" applyFill="1" applyBorder="1" applyAlignment="1">
      <alignment horizontal="left" vertical="center"/>
    </xf>
    <xf numFmtId="165" fontId="42" fillId="5" borderId="0" xfId="1" applyFont="1" applyFill="1" applyAlignment="1"/>
    <xf numFmtId="165" fontId="35" fillId="5" borderId="0" xfId="1" applyFont="1" applyFill="1" applyAlignment="1">
      <alignment vertical="center" wrapText="1"/>
    </xf>
    <xf numFmtId="165" fontId="12" fillId="0" borderId="3" xfId="1" applyFont="1" applyFill="1" applyBorder="1" applyAlignment="1">
      <alignment vertical="center"/>
    </xf>
    <xf numFmtId="0" fontId="42" fillId="0" borderId="0" xfId="0" applyNumberFormat="1" applyFont="1"/>
    <xf numFmtId="0" fontId="61" fillId="2" borderId="41" xfId="3" applyFont="1" applyFill="1" applyBorder="1" applyAlignment="1">
      <alignment horizontal="left" vertical="center"/>
    </xf>
    <xf numFmtId="0" fontId="43" fillId="2" borderId="0" xfId="3" applyFont="1" applyFill="1" applyAlignment="1">
      <alignment vertical="center"/>
    </xf>
    <xf numFmtId="0" fontId="42" fillId="2" borderId="0" xfId="3" applyFont="1" applyFill="1" applyAlignment="1">
      <alignment horizontal="left" vertical="center"/>
    </xf>
    <xf numFmtId="165" fontId="61" fillId="2" borderId="0" xfId="1" applyFont="1" applyFill="1" applyBorder="1" applyAlignment="1">
      <alignment horizontal="left" vertical="center"/>
    </xf>
    <xf numFmtId="0" fontId="61" fillId="2" borderId="0" xfId="3" applyFont="1" applyFill="1" applyAlignment="1">
      <alignment horizontal="left" vertical="center"/>
    </xf>
    <xf numFmtId="0" fontId="43" fillId="0" borderId="0" xfId="3" applyFont="1" applyFill="1" applyBorder="1" applyAlignment="1">
      <alignment horizontal="left" vertical="center" indent="1"/>
    </xf>
    <xf numFmtId="165" fontId="43" fillId="0" borderId="0" xfId="1" applyFont="1" applyFill="1" applyBorder="1" applyAlignment="1">
      <alignment horizontal="left" vertical="center"/>
    </xf>
    <xf numFmtId="0" fontId="42" fillId="0" borderId="0" xfId="0" applyFont="1" applyFill="1" applyAlignment="1"/>
    <xf numFmtId="169" fontId="42" fillId="0" borderId="0" xfId="0" applyNumberFormat="1" applyFont="1"/>
    <xf numFmtId="169" fontId="42" fillId="0" borderId="0" xfId="1" applyNumberFormat="1" applyFont="1" applyAlignment="1">
      <alignment vertical="center"/>
    </xf>
    <xf numFmtId="0" fontId="29" fillId="0" borderId="0" xfId="0" applyFont="1" applyAlignment="1">
      <alignment vertical="center"/>
    </xf>
    <xf numFmtId="0" fontId="37" fillId="2" borderId="0" xfId="2" applyFont="1" applyFill="1"/>
    <xf numFmtId="0" fontId="10" fillId="0" borderId="0" xfId="3" applyFont="1" applyAlignment="1">
      <alignment horizontal="right" vertical="center"/>
    </xf>
    <xf numFmtId="0" fontId="12" fillId="2" borderId="0" xfId="3" applyFont="1" applyFill="1" applyAlignment="1">
      <alignment horizontal="left" vertical="center"/>
    </xf>
    <xf numFmtId="0" fontId="25" fillId="5" borderId="0" xfId="3" applyFont="1" applyFill="1" applyAlignment="1">
      <alignment vertical="center" wrapText="1"/>
    </xf>
    <xf numFmtId="0" fontId="22" fillId="0" borderId="0" xfId="3" applyFont="1" applyAlignment="1">
      <alignment horizontal="left" vertical="center"/>
    </xf>
    <xf numFmtId="0" fontId="18" fillId="0" borderId="38" xfId="3" applyFont="1" applyBorder="1" applyAlignment="1">
      <alignment horizontal="left" vertical="center"/>
    </xf>
    <xf numFmtId="0" fontId="10" fillId="0" borderId="0" xfId="3" quotePrefix="1" applyFont="1" applyAlignment="1">
      <alignment horizontal="left" vertical="center"/>
    </xf>
    <xf numFmtId="0" fontId="13" fillId="0" borderId="2" xfId="3" applyFont="1" applyBorder="1" applyAlignment="1" applyProtection="1">
      <alignment vertical="center"/>
      <protection locked="0"/>
    </xf>
    <xf numFmtId="0" fontId="10" fillId="0" borderId="2" xfId="3" applyFont="1" applyBorder="1" applyAlignment="1">
      <alignment horizontal="left" vertical="center"/>
    </xf>
    <xf numFmtId="0" fontId="10" fillId="0" borderId="2" xfId="3" applyFont="1" applyBorder="1" applyAlignment="1">
      <alignment vertical="center"/>
    </xf>
    <xf numFmtId="0" fontId="26" fillId="0" borderId="0" xfId="3" applyFont="1" applyAlignment="1">
      <alignment horizontal="left" vertical="center"/>
    </xf>
    <xf numFmtId="0" fontId="39" fillId="0" borderId="2" xfId="3" applyFont="1" applyBorder="1" applyAlignment="1" applyProtection="1">
      <alignment horizontal="left" vertical="center"/>
      <protection locked="0"/>
    </xf>
    <xf numFmtId="0" fontId="26" fillId="0" borderId="2" xfId="3" applyFont="1" applyBorder="1" applyAlignment="1">
      <alignment horizontal="left" vertical="center"/>
    </xf>
    <xf numFmtId="0" fontId="40" fillId="0" borderId="2" xfId="3" applyFont="1" applyBorder="1" applyAlignment="1">
      <alignment horizontal="left" vertical="center"/>
    </xf>
    <xf numFmtId="0" fontId="24" fillId="0" borderId="2" xfId="3" applyFont="1" applyBorder="1" applyAlignment="1">
      <alignment horizontal="left" vertical="center"/>
    </xf>
    <xf numFmtId="0" fontId="19" fillId="0" borderId="5" xfId="3" applyFont="1" applyBorder="1" applyAlignment="1">
      <alignment vertical="center"/>
    </xf>
    <xf numFmtId="0" fontId="19" fillId="0" borderId="10" xfId="3" applyFont="1" applyBorder="1" applyAlignment="1" applyProtection="1">
      <alignment vertical="center"/>
      <protection locked="0"/>
    </xf>
    <xf numFmtId="0" fontId="11" fillId="0" borderId="2" xfId="3" applyFont="1" applyBorder="1" applyAlignment="1">
      <alignment horizontal="left" vertical="center"/>
    </xf>
    <xf numFmtId="0" fontId="11" fillId="0" borderId="5" xfId="3" applyFont="1" applyBorder="1" applyAlignment="1" applyProtection="1">
      <alignment horizontal="left" vertical="center" indent="2"/>
      <protection locked="0"/>
    </xf>
    <xf numFmtId="0" fontId="12" fillId="0" borderId="5" xfId="3" applyFont="1" applyBorder="1" applyAlignment="1" applyProtection="1">
      <alignment horizontal="left" vertical="center" indent="2"/>
      <protection locked="0"/>
    </xf>
    <xf numFmtId="0" fontId="11" fillId="0" borderId="6" xfId="3" applyFont="1" applyBorder="1" applyAlignment="1">
      <alignment vertical="center"/>
    </xf>
    <xf numFmtId="0" fontId="12" fillId="0" borderId="10" xfId="3" applyFont="1" applyBorder="1" applyAlignment="1" applyProtection="1">
      <alignment horizontal="left" vertical="center" indent="2"/>
      <protection locked="0"/>
    </xf>
    <xf numFmtId="0" fontId="25" fillId="0" borderId="2" xfId="3" applyFont="1" applyBorder="1" applyAlignment="1">
      <alignment horizontal="left" vertical="center"/>
    </xf>
    <xf numFmtId="0" fontId="11" fillId="0" borderId="11" xfId="3" applyFont="1" applyBorder="1" applyAlignment="1">
      <alignment vertical="center"/>
    </xf>
    <xf numFmtId="0" fontId="11" fillId="0" borderId="10" xfId="3" applyFont="1" applyBorder="1" applyAlignment="1" applyProtection="1">
      <alignment horizontal="left" vertical="center" indent="2"/>
      <protection locked="0"/>
    </xf>
    <xf numFmtId="0" fontId="11" fillId="0" borderId="5" xfId="3" applyFont="1" applyBorder="1" applyAlignment="1" applyProtection="1">
      <alignment horizontal="left" vertical="center" wrapText="1" indent="2"/>
      <protection locked="0"/>
    </xf>
    <xf numFmtId="0" fontId="11" fillId="8" borderId="0" xfId="3" applyFont="1" applyFill="1" applyAlignment="1">
      <alignment vertical="center"/>
    </xf>
    <xf numFmtId="167" fontId="11" fillId="8" borderId="0" xfId="3" applyNumberFormat="1" applyFont="1" applyFill="1" applyAlignment="1">
      <alignment vertical="center"/>
    </xf>
    <xf numFmtId="0" fontId="11" fillId="0" borderId="13" xfId="3" applyFont="1" applyBorder="1" applyAlignment="1" applyProtection="1">
      <alignment horizontal="left" vertical="center" wrapText="1" indent="2"/>
      <protection locked="0"/>
    </xf>
    <xf numFmtId="0" fontId="25" fillId="0" borderId="1" xfId="3" applyFont="1" applyBorder="1" applyAlignment="1">
      <alignment horizontal="left" vertical="center"/>
    </xf>
    <xf numFmtId="0" fontId="25" fillId="6" borderId="0" xfId="3" applyFont="1" applyFill="1" applyAlignment="1">
      <alignment horizontal="left" vertical="center"/>
    </xf>
    <xf numFmtId="0" fontId="25" fillId="0" borderId="13" xfId="3" applyFont="1" applyBorder="1" applyAlignment="1">
      <alignment horizontal="left" vertical="center"/>
    </xf>
    <xf numFmtId="0" fontId="25" fillId="0" borderId="12" xfId="3" applyFont="1" applyBorder="1" applyAlignment="1">
      <alignment horizontal="left" vertical="center"/>
    </xf>
    <xf numFmtId="0" fontId="42" fillId="0" borderId="26" xfId="3" applyFont="1" applyBorder="1" applyAlignment="1">
      <alignment horizontal="left" vertical="center"/>
    </xf>
    <xf numFmtId="0" fontId="11" fillId="0" borderId="0" xfId="3" applyFont="1" applyAlignment="1">
      <alignment vertical="center"/>
    </xf>
    <xf numFmtId="0" fontId="42" fillId="0" borderId="17" xfId="3" applyFont="1" applyBorder="1" applyAlignment="1">
      <alignment horizontal="left" vertical="center"/>
    </xf>
    <xf numFmtId="0" fontId="31" fillId="0" borderId="0" xfId="3" applyFont="1" applyAlignment="1">
      <alignment vertical="center"/>
    </xf>
    <xf numFmtId="0" fontId="19" fillId="0" borderId="0" xfId="3" applyFont="1" applyAlignment="1">
      <alignment vertical="center"/>
    </xf>
    <xf numFmtId="0" fontId="11" fillId="0" borderId="0" xfId="3" applyFont="1" applyAlignment="1">
      <alignment horizontal="left" vertical="center" indent="1"/>
    </xf>
    <xf numFmtId="0" fontId="43" fillId="0" borderId="0" xfId="3" applyFont="1" applyAlignment="1">
      <alignment horizontal="left" vertical="center"/>
    </xf>
    <xf numFmtId="0" fontId="11" fillId="0" borderId="2" xfId="3" applyFont="1" applyBorder="1" applyAlignment="1">
      <alignment horizontal="left" vertical="center" indent="1"/>
    </xf>
    <xf numFmtId="0" fontId="43" fillId="0" borderId="2" xfId="3" applyFont="1" applyBorder="1" applyAlignment="1">
      <alignment horizontal="left" vertical="center"/>
    </xf>
    <xf numFmtId="0" fontId="4" fillId="8" borderId="23" xfId="2" applyFill="1" applyBorder="1" applyAlignment="1">
      <alignment vertical="center"/>
    </xf>
    <xf numFmtId="0" fontId="42" fillId="0" borderId="2" xfId="3" applyFont="1" applyBorder="1" applyAlignment="1">
      <alignment horizontal="left" vertical="center"/>
    </xf>
    <xf numFmtId="0" fontId="10" fillId="0" borderId="17" xfId="3" applyFont="1" applyBorder="1" applyAlignment="1">
      <alignment horizontal="left" vertical="center"/>
    </xf>
    <xf numFmtId="0" fontId="11" fillId="0" borderId="5" xfId="3" applyFont="1" applyBorder="1" applyAlignment="1" applyProtection="1">
      <alignment horizontal="left" vertical="center" indent="4"/>
      <protection locked="0"/>
    </xf>
    <xf numFmtId="0" fontId="11" fillId="0" borderId="5" xfId="3" applyFont="1" applyBorder="1" applyAlignment="1" applyProtection="1">
      <alignment horizontal="left" vertical="center" indent="6"/>
      <protection locked="0"/>
    </xf>
    <xf numFmtId="0" fontId="25" fillId="0" borderId="42" xfId="3" applyFont="1" applyBorder="1" applyAlignment="1">
      <alignment horizontal="left" vertical="center"/>
    </xf>
    <xf numFmtId="0" fontId="11" fillId="0" borderId="0" xfId="3" applyFont="1" applyAlignment="1" applyProtection="1">
      <alignment horizontal="left" vertical="center" indent="4"/>
      <protection locked="0"/>
    </xf>
    <xf numFmtId="169" fontId="11" fillId="8" borderId="0" xfId="1" applyNumberFormat="1" applyFont="1" applyFill="1" applyBorder="1" applyAlignment="1">
      <alignment vertical="center"/>
    </xf>
    <xf numFmtId="0" fontId="11" fillId="0" borderId="23" xfId="3" applyFont="1" applyBorder="1" applyAlignment="1" applyProtection="1">
      <alignment horizontal="left" vertical="center" indent="4"/>
      <protection locked="0"/>
    </xf>
    <xf numFmtId="0" fontId="25" fillId="0" borderId="23" xfId="3" applyFont="1" applyBorder="1" applyAlignment="1">
      <alignment horizontal="left" vertical="center"/>
    </xf>
    <xf numFmtId="166" fontId="4" fillId="8" borderId="0" xfId="2" applyNumberFormat="1" applyFill="1" applyBorder="1" applyAlignment="1">
      <alignment vertical="center"/>
    </xf>
    <xf numFmtId="0" fontId="11" fillId="0" borderId="1" xfId="3" applyFont="1" applyBorder="1" applyAlignment="1">
      <alignment vertical="center"/>
    </xf>
    <xf numFmtId="0" fontId="11" fillId="0" borderId="10" xfId="3" applyFont="1" applyBorder="1" applyAlignment="1" applyProtection="1">
      <alignment horizontal="left" vertical="center" indent="4"/>
      <protection locked="0"/>
    </xf>
    <xf numFmtId="0" fontId="19" fillId="0" borderId="2" xfId="3" applyFont="1" applyBorder="1" applyAlignment="1" applyProtection="1">
      <alignment vertical="center"/>
      <protection locked="0"/>
    </xf>
    <xf numFmtId="0" fontId="23" fillId="0" borderId="2" xfId="3" applyFont="1" applyBorder="1" applyAlignment="1">
      <alignment horizontal="left" vertical="center"/>
    </xf>
    <xf numFmtId="10" fontId="34" fillId="0" borderId="17" xfId="3" applyNumberFormat="1" applyFont="1" applyBorder="1" applyAlignment="1">
      <alignment vertical="center"/>
    </xf>
    <xf numFmtId="10" fontId="11" fillId="0" borderId="6" xfId="3" applyNumberFormat="1" applyFont="1" applyBorder="1" applyAlignment="1">
      <alignment horizontal="left" vertical="center"/>
    </xf>
    <xf numFmtId="0" fontId="25" fillId="0" borderId="7" xfId="3" applyFont="1" applyBorder="1" applyAlignment="1">
      <alignment horizontal="left" vertical="center"/>
    </xf>
    <xf numFmtId="0" fontId="19" fillId="0" borderId="26" xfId="3" applyFont="1" applyBorder="1" applyAlignment="1" applyProtection="1">
      <alignment vertical="center"/>
      <protection locked="0"/>
    </xf>
    <xf numFmtId="0" fontId="23" fillId="0" borderId="17" xfId="3" applyFont="1" applyBorder="1" applyAlignment="1">
      <alignment horizontal="left" vertical="center"/>
    </xf>
    <xf numFmtId="0" fontId="34" fillId="0" borderId="17" xfId="3" applyFont="1" applyBorder="1" applyAlignment="1">
      <alignment vertical="center"/>
    </xf>
    <xf numFmtId="0" fontId="4" fillId="8" borderId="6" xfId="2" applyFill="1" applyBorder="1" applyAlignment="1">
      <alignment vertical="center"/>
    </xf>
    <xf numFmtId="0" fontId="11" fillId="0" borderId="10" xfId="3" applyFont="1" applyBorder="1" applyAlignment="1" applyProtection="1">
      <alignment vertical="center"/>
      <protection locked="0"/>
    </xf>
    <xf numFmtId="0" fontId="12" fillId="0" borderId="0" xfId="3" applyFont="1" applyAlignment="1">
      <alignment vertical="center"/>
    </xf>
    <xf numFmtId="0" fontId="12" fillId="0" borderId="3" xfId="3" applyFont="1" applyBorder="1" applyAlignment="1">
      <alignment vertical="center"/>
    </xf>
    <xf numFmtId="0" fontId="10" fillId="0" borderId="3" xfId="3" applyFont="1" applyBorder="1" applyAlignment="1">
      <alignment horizontal="left" vertical="center"/>
    </xf>
    <xf numFmtId="0" fontId="12" fillId="0" borderId="0" xfId="3" applyFont="1" applyAlignment="1">
      <alignment horizontal="left" vertical="center" indent="2"/>
    </xf>
    <xf numFmtId="0" fontId="11" fillId="0" borderId="0" xfId="3" applyFont="1" applyAlignment="1">
      <alignment horizontal="left" vertical="center" indent="4"/>
    </xf>
    <xf numFmtId="0" fontId="11" fillId="0" borderId="0" xfId="3" applyFont="1" applyAlignment="1">
      <alignment horizontal="left" vertical="center" indent="6"/>
    </xf>
    <xf numFmtId="0" fontId="23" fillId="0" borderId="0" xfId="3" applyFont="1" applyAlignment="1">
      <alignment horizontal="left" vertical="center"/>
    </xf>
    <xf numFmtId="0" fontId="34" fillId="0" borderId="0" xfId="3" applyFont="1" applyAlignment="1">
      <alignment vertical="center"/>
    </xf>
    <xf numFmtId="0" fontId="11" fillId="0" borderId="0" xfId="3" applyFont="1" applyAlignment="1">
      <alignment horizontal="left" vertical="center" indent="2"/>
    </xf>
    <xf numFmtId="10" fontId="11" fillId="0" borderId="0" xfId="3" applyNumberFormat="1" applyFont="1" applyAlignment="1">
      <alignment horizontal="left" vertical="center"/>
    </xf>
    <xf numFmtId="0" fontId="12" fillId="5" borderId="0" xfId="3" applyFont="1" applyFill="1" applyAlignment="1">
      <alignment horizontal="left" vertical="center"/>
    </xf>
    <xf numFmtId="0" fontId="22" fillId="0" borderId="38" xfId="3" applyFont="1" applyBorder="1" applyAlignment="1">
      <alignment horizontal="left" vertical="center" wrapText="1"/>
    </xf>
    <xf numFmtId="0" fontId="13" fillId="0" borderId="0" xfId="3" applyFont="1" applyAlignment="1">
      <alignment vertical="center"/>
    </xf>
    <xf numFmtId="0" fontId="10" fillId="0" borderId="0" xfId="3" applyFont="1" applyAlignment="1">
      <alignment vertical="center"/>
    </xf>
    <xf numFmtId="0" fontId="11" fillId="0" borderId="0" xfId="3" applyFont="1" applyAlignment="1">
      <alignment horizontal="left" vertical="center"/>
    </xf>
    <xf numFmtId="0" fontId="12" fillId="0" borderId="0" xfId="3" applyFont="1" applyAlignment="1">
      <alignment horizontal="left" vertical="center"/>
    </xf>
    <xf numFmtId="0" fontId="46" fillId="0" borderId="0" xfId="3" applyFont="1" applyAlignment="1">
      <alignment horizontal="left" vertical="center"/>
    </xf>
    <xf numFmtId="0" fontId="47" fillId="0" borderId="0" xfId="3" applyFont="1" applyAlignment="1">
      <alignment horizontal="left" vertical="center"/>
    </xf>
    <xf numFmtId="0" fontId="48" fillId="0" borderId="0" xfId="3" applyFont="1" applyAlignment="1">
      <alignment horizontal="left" vertical="center"/>
    </xf>
    <xf numFmtId="0" fontId="50" fillId="0" borderId="27" xfId="3" applyFont="1" applyBorder="1" applyAlignment="1">
      <alignment vertical="center" wrapText="1"/>
    </xf>
    <xf numFmtId="0" fontId="50" fillId="0" borderId="28" xfId="3" applyFont="1" applyBorder="1" applyAlignment="1">
      <alignment horizontal="left" vertical="center" indent="1"/>
    </xf>
    <xf numFmtId="0" fontId="50" fillId="0" borderId="28" xfId="3" applyFont="1" applyBorder="1" applyAlignment="1">
      <alignment vertical="center" wrapText="1"/>
    </xf>
    <xf numFmtId="0" fontId="50" fillId="0" borderId="28" xfId="3" applyFont="1" applyBorder="1" applyAlignment="1">
      <alignment horizontal="left" vertical="center" indent="3"/>
    </xf>
    <xf numFmtId="0" fontId="42" fillId="6" borderId="28" xfId="3" applyFont="1" applyFill="1" applyBorder="1" applyAlignment="1">
      <alignment vertical="center" wrapText="1"/>
    </xf>
    <xf numFmtId="0" fontId="50" fillId="0" borderId="29" xfId="3" applyFont="1" applyBorder="1" applyAlignment="1">
      <alignment horizontal="left" vertical="center" indent="3"/>
    </xf>
    <xf numFmtId="0" fontId="50" fillId="0" borderId="0" xfId="3" applyFont="1" applyAlignment="1">
      <alignment horizontal="left" vertical="center"/>
    </xf>
    <xf numFmtId="0" fontId="51" fillId="0" borderId="0" xfId="3" applyFont="1" applyAlignment="1">
      <alignment horizontal="left" vertical="center"/>
    </xf>
    <xf numFmtId="49" fontId="42" fillId="6" borderId="28" xfId="3" applyNumberFormat="1" applyFont="1" applyFill="1" applyBorder="1" applyAlignment="1">
      <alignment horizontal="left" vertical="center" wrapText="1"/>
    </xf>
    <xf numFmtId="0" fontId="10" fillId="0" borderId="35" xfId="3" applyFont="1" applyBorder="1" applyAlignment="1">
      <alignment horizontal="left" vertical="center"/>
    </xf>
    <xf numFmtId="0" fontId="50" fillId="0" borderId="0" xfId="3" applyFont="1" applyAlignment="1">
      <alignment horizontal="left" vertical="center" indent="5"/>
    </xf>
    <xf numFmtId="0" fontId="42" fillId="0" borderId="28" xfId="3" applyFont="1" applyBorder="1" applyAlignment="1">
      <alignment horizontal="left" vertical="center"/>
    </xf>
    <xf numFmtId="0" fontId="42" fillId="6" borderId="28" xfId="3" applyFont="1" applyFill="1" applyBorder="1" applyAlignment="1">
      <alignment horizontal="left" vertical="center" wrapText="1"/>
    </xf>
    <xf numFmtId="0" fontId="50" fillId="0" borderId="34" xfId="3" applyFont="1" applyBorder="1" applyAlignment="1">
      <alignment horizontal="left" vertical="center" indent="5"/>
    </xf>
    <xf numFmtId="0" fontId="50" fillId="0" borderId="34" xfId="3" applyFont="1" applyBorder="1" applyAlignment="1">
      <alignment horizontal="left" vertical="center" indent="1"/>
    </xf>
    <xf numFmtId="0" fontId="50" fillId="0" borderId="41" xfId="3" applyFont="1" applyBorder="1" applyAlignment="1">
      <alignment horizontal="left" vertical="center"/>
    </xf>
    <xf numFmtId="0" fontId="42" fillId="0" borderId="41" xfId="3" applyFont="1" applyBorder="1" applyAlignment="1">
      <alignment horizontal="left" vertical="center"/>
    </xf>
    <xf numFmtId="0" fontId="52" fillId="0" borderId="27" xfId="3" applyFont="1" applyBorder="1" applyAlignment="1">
      <alignment vertical="center"/>
    </xf>
    <xf numFmtId="0" fontId="50" fillId="0" borderId="29" xfId="3" applyFont="1" applyBorder="1" applyAlignment="1">
      <alignment horizontal="left" vertical="center" wrapText="1" indent="1"/>
    </xf>
    <xf numFmtId="49" fontId="77" fillId="8" borderId="28" xfId="2" applyNumberFormat="1" applyFont="1" applyFill="1" applyBorder="1" applyAlignment="1">
      <alignment vertical="center" wrapText="1"/>
    </xf>
    <xf numFmtId="0" fontId="42" fillId="0" borderId="27" xfId="3" applyFont="1" applyBorder="1" applyAlignment="1">
      <alignment vertical="center"/>
    </xf>
    <xf numFmtId="0" fontId="50" fillId="0" borderId="29" xfId="3" applyFont="1" applyBorder="1" applyAlignment="1">
      <alignment horizontal="left" vertical="center" indent="1"/>
    </xf>
    <xf numFmtId="0" fontId="42" fillId="6" borderId="29" xfId="3" applyFont="1" applyFill="1" applyBorder="1" applyAlignment="1">
      <alignment horizontal="left" vertical="center" wrapText="1"/>
    </xf>
    <xf numFmtId="0" fontId="50" fillId="0" borderId="28" xfId="3" applyFont="1" applyBorder="1" applyAlignment="1">
      <alignment horizontal="left" vertical="center" wrapText="1" indent="1"/>
    </xf>
    <xf numFmtId="0" fontId="50" fillId="0" borderId="28" xfId="3" applyFont="1" applyBorder="1" applyAlignment="1">
      <alignment horizontal="left" vertical="center" wrapText="1" indent="3"/>
    </xf>
    <xf numFmtId="0" fontId="4" fillId="8" borderId="28" xfId="2" applyFill="1" applyBorder="1" applyAlignment="1">
      <alignment vertical="center" wrapText="1"/>
    </xf>
    <xf numFmtId="0" fontId="50" fillId="0" borderId="29" xfId="3" applyFont="1" applyBorder="1" applyAlignment="1">
      <alignment horizontal="left" vertical="center" wrapText="1" indent="3"/>
    </xf>
    <xf numFmtId="0" fontId="4" fillId="8" borderId="29" xfId="2" applyFill="1" applyBorder="1" applyAlignment="1">
      <alignment vertical="center" wrapText="1"/>
    </xf>
    <xf numFmtId="0" fontId="77" fillId="8" borderId="28" xfId="2" applyFont="1" applyFill="1" applyBorder="1" applyAlignment="1">
      <alignment vertical="center" wrapText="1"/>
    </xf>
    <xf numFmtId="0" fontId="42" fillId="0" borderId="28" xfId="3" applyFont="1" applyBorder="1" applyAlignment="1">
      <alignment vertical="center"/>
    </xf>
    <xf numFmtId="0" fontId="50" fillId="8" borderId="28" xfId="3" applyFont="1" applyFill="1" applyBorder="1" applyAlignment="1">
      <alignment wrapText="1"/>
    </xf>
    <xf numFmtId="169" fontId="50" fillId="8" borderId="28" xfId="1" applyNumberFormat="1" applyFont="1" applyFill="1" applyBorder="1" applyAlignment="1">
      <alignment vertical="center" wrapText="1"/>
    </xf>
    <xf numFmtId="169" fontId="50" fillId="8" borderId="29" xfId="1" applyNumberFormat="1" applyFont="1" applyFill="1" applyBorder="1" applyAlignment="1">
      <alignment vertical="center" wrapText="1"/>
    </xf>
    <xf numFmtId="0" fontId="51" fillId="0" borderId="27" xfId="3" applyFont="1" applyBorder="1" applyAlignment="1">
      <alignment vertical="center"/>
    </xf>
    <xf numFmtId="0" fontId="50" fillId="0" borderId="29" xfId="3" applyFont="1" applyBorder="1" applyAlignment="1">
      <alignment vertical="center" wrapText="1"/>
    </xf>
    <xf numFmtId="0" fontId="42" fillId="0" borderId="23" xfId="3" applyFont="1" applyBorder="1" applyAlignment="1">
      <alignment horizontal="left" vertical="center"/>
    </xf>
    <xf numFmtId="0" fontId="10" fillId="0" borderId="28" xfId="3" applyFont="1" applyBorder="1" applyAlignment="1">
      <alignment horizontal="left" vertical="center"/>
    </xf>
    <xf numFmtId="49" fontId="42" fillId="6" borderId="28" xfId="3" applyNumberFormat="1" applyFont="1" applyFill="1" applyBorder="1" applyAlignment="1">
      <alignment vertical="center" wrapText="1"/>
    </xf>
    <xf numFmtId="0" fontId="50" fillId="0" borderId="29" xfId="3" applyFont="1" applyBorder="1" applyAlignment="1">
      <alignment horizontal="left" vertical="center" wrapText="1" indent="5"/>
    </xf>
    <xf numFmtId="49" fontId="42" fillId="6" borderId="29" xfId="3" applyNumberFormat="1" applyFont="1" applyFill="1" applyBorder="1" applyAlignment="1">
      <alignment horizontal="left" vertical="center" wrapText="1"/>
    </xf>
    <xf numFmtId="0" fontId="51" fillId="0" borderId="0" xfId="3" applyFont="1" applyAlignment="1">
      <alignment vertical="center"/>
    </xf>
    <xf numFmtId="0" fontId="51" fillId="0" borderId="41" xfId="3" applyFont="1" applyBorder="1" applyAlignment="1">
      <alignment vertical="center"/>
    </xf>
    <xf numFmtId="0" fontId="50" fillId="0" borderId="29" xfId="3" applyFont="1" applyBorder="1" applyAlignment="1">
      <alignment vertical="center"/>
    </xf>
    <xf numFmtId="3" fontId="50" fillId="8" borderId="28" xfId="3" applyNumberFormat="1" applyFont="1" applyFill="1" applyBorder="1" applyAlignment="1">
      <alignment vertical="center" wrapText="1"/>
    </xf>
    <xf numFmtId="3" fontId="50" fillId="8" borderId="29" xfId="3" applyNumberFormat="1" applyFont="1" applyFill="1" applyBorder="1" applyAlignment="1">
      <alignment vertical="center" wrapText="1"/>
    </xf>
    <xf numFmtId="0" fontId="42" fillId="0" borderId="35" xfId="3" applyFont="1" applyBorder="1" applyAlignment="1">
      <alignment horizontal="left" vertical="center"/>
    </xf>
    <xf numFmtId="165" fontId="50" fillId="8" borderId="28" xfId="1" applyFont="1" applyFill="1" applyBorder="1" applyAlignment="1">
      <alignment vertical="center" wrapText="1"/>
    </xf>
    <xf numFmtId="0" fontId="50" fillId="0" borderId="0" xfId="3" applyFont="1" applyAlignment="1">
      <alignment vertical="center" wrapText="1"/>
    </xf>
    <xf numFmtId="0" fontId="69" fillId="0" borderId="0" xfId="3" applyFont="1" applyAlignment="1">
      <alignment horizontal="left" vertical="center"/>
    </xf>
    <xf numFmtId="0" fontId="70" fillId="0" borderId="27" xfId="3" applyFont="1" applyBorder="1" applyAlignment="1">
      <alignment vertical="center" wrapText="1"/>
    </xf>
    <xf numFmtId="0" fontId="70" fillId="0" borderId="28" xfId="3" applyFont="1" applyBorder="1" applyAlignment="1">
      <alignment horizontal="left" vertical="center" wrapText="1" indent="1"/>
    </xf>
    <xf numFmtId="0" fontId="70" fillId="0" borderId="28" xfId="3" applyFont="1" applyBorder="1" applyAlignment="1">
      <alignment vertical="center" wrapText="1"/>
    </xf>
    <xf numFmtId="0" fontId="70" fillId="0" borderId="28" xfId="3" applyFont="1" applyBorder="1" applyAlignment="1">
      <alignment horizontal="left" vertical="center" wrapText="1" indent="3"/>
    </xf>
    <xf numFmtId="0" fontId="69" fillId="0" borderId="28" xfId="3" applyFont="1" applyBorder="1" applyAlignment="1">
      <alignment horizontal="left" vertical="center"/>
    </xf>
    <xf numFmtId="0" fontId="70" fillId="0" borderId="29" xfId="3" applyFont="1" applyBorder="1" applyAlignment="1">
      <alignment horizontal="left" vertical="center" wrapText="1" indent="3"/>
    </xf>
    <xf numFmtId="0" fontId="25" fillId="6" borderId="23" xfId="3" applyFont="1" applyFill="1" applyBorder="1" applyAlignment="1">
      <alignment horizontal="left" vertical="center" wrapText="1"/>
    </xf>
    <xf numFmtId="0" fontId="28" fillId="2" borderId="4" xfId="2" applyFont="1" applyFill="1" applyBorder="1" applyAlignment="1">
      <alignment horizontal="center"/>
    </xf>
    <xf numFmtId="0" fontId="29" fillId="0" borderId="22" xfId="0" applyFont="1" applyBorder="1" applyAlignment="1">
      <alignment vertical="center"/>
    </xf>
    <xf numFmtId="0" fontId="29" fillId="0" borderId="0" xfId="0" applyFont="1" applyAlignment="1">
      <alignment vertical="center"/>
    </xf>
    <xf numFmtId="0" fontId="15" fillId="5" borderId="0" xfId="2" applyFont="1" applyFill="1" applyBorder="1" applyAlignment="1">
      <alignment vertical="center" wrapText="1"/>
    </xf>
    <xf numFmtId="0" fontId="11" fillId="2" borderId="0" xfId="3" applyFont="1" applyFill="1" applyBorder="1" applyAlignment="1">
      <alignment horizontal="left" vertical="center" wrapText="1" indent="2"/>
    </xf>
    <xf numFmtId="0" fontId="12" fillId="2" borderId="0" xfId="3" applyFont="1" applyFill="1" applyBorder="1" applyAlignment="1">
      <alignment vertical="center" wrapText="1"/>
    </xf>
    <xf numFmtId="0" fontId="16" fillId="5" borderId="0" xfId="2" applyFont="1" applyFill="1" applyAlignment="1">
      <alignment horizontal="center"/>
    </xf>
    <xf numFmtId="0" fontId="16" fillId="5" borderId="19" xfId="2" applyFont="1" applyFill="1" applyBorder="1" applyAlignment="1">
      <alignment horizontal="center"/>
    </xf>
    <xf numFmtId="0" fontId="26" fillId="4" borderId="34" xfId="3" applyFont="1" applyFill="1" applyBorder="1" applyAlignment="1">
      <alignment horizontal="left" vertical="center" wrapText="1"/>
    </xf>
    <xf numFmtId="0" fontId="26" fillId="4" borderId="0"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26" fillId="4" borderId="23" xfId="3" applyFont="1" applyFill="1" applyBorder="1" applyAlignment="1">
      <alignment horizontal="left" vertical="center" wrapText="1"/>
    </xf>
    <xf numFmtId="0" fontId="15" fillId="5" borderId="0" xfId="2" applyFont="1" applyFill="1" applyBorder="1" applyAlignment="1">
      <alignment vertical="center"/>
    </xf>
    <xf numFmtId="0" fontId="28" fillId="0" borderId="0" xfId="2" applyFont="1" applyFill="1" applyBorder="1" applyAlignment="1">
      <alignment horizontal="center" vertical="center"/>
    </xf>
    <xf numFmtId="0" fontId="25" fillId="6" borderId="1" xfId="3" applyFont="1" applyFill="1" applyBorder="1" applyAlignment="1">
      <alignment horizontal="left" vertical="center" wrapText="1"/>
    </xf>
    <xf numFmtId="0" fontId="25" fillId="6" borderId="0" xfId="3" applyFont="1" applyFill="1" applyAlignment="1">
      <alignment horizontal="left" vertical="center" wrapText="1"/>
    </xf>
    <xf numFmtId="0" fontId="25" fillId="6" borderId="23" xfId="3" applyFont="1" applyFill="1" applyBorder="1" applyAlignment="1">
      <alignment horizontal="left" vertical="center" wrapText="1"/>
    </xf>
    <xf numFmtId="0" fontId="14" fillId="5" borderId="0" xfId="3" applyFont="1" applyFill="1" applyAlignment="1">
      <alignment horizontal="left" vertical="center" wrapText="1" indent="3"/>
    </xf>
    <xf numFmtId="0" fontId="25" fillId="5" borderId="0" xfId="3" applyFont="1" applyFill="1" applyAlignment="1">
      <alignment vertical="center" wrapText="1"/>
    </xf>
    <xf numFmtId="0" fontId="25" fillId="5" borderId="0" xfId="3" applyFont="1" applyFill="1" applyAlignment="1">
      <alignment horizontal="left" vertical="center" wrapText="1" indent="3"/>
    </xf>
    <xf numFmtId="0" fontId="25" fillId="6" borderId="45" xfId="3" applyFont="1" applyFill="1" applyBorder="1" applyAlignment="1">
      <alignment horizontal="left" vertical="center" wrapText="1"/>
    </xf>
    <xf numFmtId="0" fontId="25" fillId="6" borderId="12" xfId="3" applyFont="1" applyFill="1" applyBorder="1" applyAlignment="1">
      <alignment horizontal="left" vertical="center" wrapText="1"/>
    </xf>
    <xf numFmtId="49" fontId="15" fillId="6" borderId="39" xfId="3" applyNumberFormat="1" applyFont="1" applyFill="1" applyBorder="1" applyAlignment="1">
      <alignment horizontal="left" vertical="center" wrapText="1"/>
    </xf>
    <xf numFmtId="49" fontId="15" fillId="6" borderId="2" xfId="3" applyNumberFormat="1" applyFont="1" applyFill="1" applyBorder="1" applyAlignment="1">
      <alignment horizontal="left" vertical="center" wrapText="1"/>
    </xf>
    <xf numFmtId="0" fontId="21" fillId="2" borderId="0" xfId="2" applyFont="1" applyFill="1"/>
    <xf numFmtId="0" fontId="37" fillId="2" borderId="0" xfId="2" applyFont="1" applyFill="1"/>
    <xf numFmtId="0" fontId="16" fillId="5" borderId="24" xfId="2" applyFont="1" applyFill="1" applyBorder="1" applyAlignment="1">
      <alignment horizontal="center"/>
    </xf>
    <xf numFmtId="0" fontId="28" fillId="2" borderId="20" xfId="2" applyFont="1" applyFill="1" applyBorder="1" applyAlignment="1">
      <alignment horizontal="center"/>
    </xf>
    <xf numFmtId="0" fontId="28" fillId="2" borderId="18" xfId="2" applyFont="1" applyFill="1" applyBorder="1" applyAlignment="1">
      <alignment horizontal="center"/>
    </xf>
    <xf numFmtId="0" fontId="16" fillId="5" borderId="0" xfId="2" applyFont="1" applyFill="1" applyBorder="1" applyAlignment="1">
      <alignment horizontal="center"/>
    </xf>
    <xf numFmtId="0" fontId="28" fillId="2" borderId="0" xfId="2" applyFont="1" applyFill="1" applyBorder="1" applyAlignment="1">
      <alignment horizontal="center"/>
    </xf>
    <xf numFmtId="0" fontId="25" fillId="5" borderId="0" xfId="3" applyFont="1" applyFill="1" applyBorder="1" applyAlignment="1">
      <alignment vertical="center" wrapText="1"/>
    </xf>
    <xf numFmtId="0" fontId="13" fillId="5" borderId="2" xfId="3" applyFont="1" applyFill="1" applyBorder="1" applyAlignment="1">
      <alignment vertical="center"/>
    </xf>
    <xf numFmtId="0" fontId="39" fillId="2" borderId="17" xfId="3" applyFont="1" applyFill="1" applyBorder="1" applyAlignment="1">
      <alignment horizontal="left" vertical="center"/>
    </xf>
    <xf numFmtId="0" fontId="25" fillId="0" borderId="0" xfId="3" applyFont="1" applyFill="1" applyBorder="1" applyAlignment="1">
      <alignment horizontal="left" vertical="center"/>
    </xf>
    <xf numFmtId="0" fontId="43" fillId="2" borderId="0" xfId="3" applyFont="1" applyFill="1" applyAlignment="1">
      <alignment horizontal="left" vertical="center" wrapText="1"/>
    </xf>
    <xf numFmtId="0" fontId="16" fillId="5" borderId="25" xfId="2" applyFont="1" applyFill="1" applyBorder="1" applyAlignment="1">
      <alignment horizontal="center"/>
    </xf>
    <xf numFmtId="0" fontId="28" fillId="2" borderId="25" xfId="2" applyFont="1" applyFill="1" applyBorder="1" applyAlignment="1">
      <alignment horizontal="center"/>
    </xf>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4" fillId="2" borderId="0" xfId="0" applyFont="1" applyFill="1" applyAlignment="1">
      <alignment horizontal="left" vertical="top" wrapText="1" indent="3"/>
    </xf>
    <xf numFmtId="0" fontId="43" fillId="2" borderId="0" xfId="0" applyFont="1" applyFill="1" applyAlignment="1">
      <alignment horizontal="left" vertical="center" wrapText="1" indent="2"/>
    </xf>
    <xf numFmtId="0" fontId="43" fillId="8" borderId="5" xfId="2" applyFont="1" applyFill="1" applyBorder="1" applyAlignment="1">
      <alignment horizontal="left" vertical="center" wrapText="1"/>
    </xf>
    <xf numFmtId="0" fontId="10" fillId="5" borderId="0" xfId="3" applyFont="1" applyFill="1" applyAlignment="1">
      <alignment horizontal="left" vertical="center" wrapText="1"/>
    </xf>
    <xf numFmtId="0" fontId="62" fillId="0" borderId="0" xfId="2" applyFont="1" applyFill="1" applyBorder="1" applyAlignment="1">
      <alignment horizontal="left" vertical="center" wrapText="1"/>
    </xf>
    <xf numFmtId="0" fontId="62" fillId="2" borderId="5" xfId="2" applyFont="1" applyFill="1" applyBorder="1" applyAlignment="1">
      <alignment horizontal="left" vertical="center" wrapText="1"/>
    </xf>
    <xf numFmtId="0" fontId="62" fillId="2" borderId="0" xfId="2" applyFont="1" applyFill="1" applyBorder="1" applyAlignment="1">
      <alignment horizontal="left" vertical="center" wrapText="1"/>
    </xf>
    <xf numFmtId="0" fontId="52" fillId="2" borderId="0" xfId="2" applyFont="1" applyFill="1"/>
    <xf numFmtId="0" fontId="66" fillId="2" borderId="0" xfId="2" applyFont="1" applyFill="1"/>
    <xf numFmtId="0" fontId="64" fillId="2" borderId="0" xfId="0" applyFont="1" applyFill="1" applyAlignment="1">
      <alignment vertical="center" wrapText="1"/>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43" fillId="2" borderId="0" xfId="3" applyFont="1" applyFill="1" applyAlignment="1">
      <alignment horizontal="left" vertical="center"/>
    </xf>
    <xf numFmtId="0" fontId="25" fillId="2" borderId="0" xfId="0" applyFont="1" applyFill="1" applyAlignment="1">
      <alignment horizontal="left" vertical="center" wrapText="1" indent="2"/>
    </xf>
    <xf numFmtId="0" fontId="13" fillId="2" borderId="0" xfId="3" applyFont="1" applyFill="1" applyBorder="1" applyAlignment="1">
      <alignment vertical="center"/>
    </xf>
    <xf numFmtId="0" fontId="62" fillId="8" borderId="0" xfId="2" applyFont="1" applyFill="1" applyBorder="1" applyAlignment="1">
      <alignment horizontal="left" vertical="center" wrapText="1"/>
    </xf>
    <xf numFmtId="0" fontId="62" fillId="8" borderId="5" xfId="2" applyFont="1" applyFill="1" applyBorder="1" applyAlignment="1">
      <alignment horizontal="left" vertical="center" wrapText="1"/>
    </xf>
    <xf numFmtId="0" fontId="25" fillId="2" borderId="0" xfId="0" applyFont="1" applyFill="1" applyAlignment="1">
      <alignment horizontal="left" vertical="center" wrapText="1"/>
    </xf>
  </cellXfs>
  <cellStyles count="8">
    <cellStyle name="Hyperlink 2" xfId="4"/>
    <cellStyle name="Lien hypertexte" xfId="2" builtinId="8"/>
    <cellStyle name="Milliers" xfId="1" builtinId="3"/>
    <cellStyle name="Normal" xfId="0" builtinId="0"/>
    <cellStyle name="Normal 2" xfId="3"/>
    <cellStyle name="Normal 2 5" xfId="7"/>
    <cellStyle name="Pourcentage" xfId="6" builtinId="5"/>
    <cellStyle name="Texte explicatif" xfId="5" builtinId="53"/>
  </cellStyles>
  <dxfs count="108">
    <dxf>
      <numFmt numFmtId="0" formatCode="General"/>
      <alignment vertical="bottom" textRotation="0" wrapText="1" indent="0" relativeIndent="255" justifyLastLine="0" shrinkToFit="0" readingOrder="0"/>
    </dxf>
    <dxf>
      <numFmt numFmtId="0" formatCode="General"/>
      <alignment horizontal="general" vertical="bottom" textRotation="0" wrapText="1" indent="0" relativeIndent="255" justifyLastLine="0" shrinkToFit="0" readingOrder="0"/>
    </dxf>
    <dxf>
      <numFmt numFmtId="30" formatCode="@"/>
      <alignment vertical="bottom" textRotation="0" wrapText="1" indent="0" relativeIndent="255" justifyLastLine="0" shrinkToFit="0" readingOrder="0"/>
    </dxf>
    <dxf>
      <alignment vertical="bottom" textRotation="0" wrapText="1" indent="0" relativeIndent="255"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relativeIndent="255" justifyLastLine="0" shrinkToFit="0" readingOrder="0"/>
    </dxf>
    <dxf>
      <alignment vertical="bottom" textRotation="0" wrapText="1" indent="0" relativeIndent="255" justifyLastLine="0" shrinkToFit="0" readingOrder="0"/>
    </dxf>
    <dxf>
      <alignment vertical="bottom" textRotation="0" wrapText="1" indent="0" relativeIndent="255" justifyLastLine="0" shrinkToFit="0" readingOrder="0"/>
    </dxf>
    <dxf>
      <alignment vertical="bottom" textRotation="0" wrapText="1" indent="0" relativeIndent="255"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relativeIndent="255" justifyLastLine="0" shrinkToFit="0" readingOrder="0"/>
    </dxf>
    <dxf>
      <alignment vertical="bottom" textRotation="0" wrapText="1" indent="0" relativeIndent="255" justifyLastLine="0" shrinkToFit="0" readingOrder="0"/>
    </dxf>
    <dxf>
      <alignment vertical="bottom" textRotation="0" wrapText="1" indent="0" relativeIndent="255" justifyLastLine="0" shrinkToFit="0" readingOrder="0"/>
    </dxf>
    <dxf>
      <alignment vertical="bottom" textRotation="0" wrapText="1" indent="0" relativeIndent="255" justifyLastLine="0" shrinkToFit="0" readingOrder="0"/>
    </dxf>
    <dxf>
      <numFmt numFmtId="0" formatCode="General"/>
      <alignment textRotation="0" wrapText="0" indent="0" relativeIndent="255" justifyLastLine="0" shrinkToFit="0" readingOrder="0"/>
    </dxf>
    <dxf>
      <numFmt numFmtId="0" formatCode="General"/>
      <alignment textRotation="0" wrapText="0" indent="0" relativeIndent="255" justifyLastLine="0" shrinkToFit="0" readingOrder="0"/>
    </dxf>
    <dxf>
      <numFmt numFmtId="0" formatCode="General"/>
      <alignment textRotation="0" wrapText="0" indent="0" relativeIndent="255" justifyLastLine="0" shrinkToFit="0" readingOrder="0"/>
    </dxf>
    <dxf>
      <alignment textRotation="0" wrapText="0" indent="0" relativeIndent="255" justifyLastLine="0" shrinkToFit="0" readingOrder="0"/>
    </dxf>
    <dxf>
      <alignment textRotation="0" wrapText="0" indent="0" relativeIndent="255" justifyLastLine="0" shrinkToFit="0" readingOrder="0"/>
    </dxf>
    <dxf>
      <alignment textRotation="0" wrapText="0" indent="0" relativeIndent="255" justifyLastLine="0" shrinkToFit="0" readingOrder="0"/>
    </dxf>
    <dxf>
      <alignment textRotation="0" wrapText="0" indent="0" relativeIndent="255" justifyLastLine="0" shrinkToFit="0" readingOrder="0"/>
    </dxf>
    <dxf>
      <alignment textRotation="0" wrapText="0" indent="0" relativeIndent="255" justifyLastLine="0" shrinkToFit="0" readingOrder="0"/>
    </dxf>
    <dxf>
      <font>
        <b/>
        <i val="0"/>
        <strike val="0"/>
        <condense val="0"/>
        <extend val="0"/>
        <outline val="0"/>
        <shadow val="0"/>
        <u val="none"/>
        <vertAlign val="baseline"/>
        <sz val="10.5"/>
        <color theme="1"/>
        <name val="Calibri"/>
        <scheme val="none"/>
      </font>
      <alignment textRotation="0" wrapText="0" indent="0" relativeIndent="255"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alignment textRotation="0" wrapText="1" indent="0" relativeIndent="255" justifyLastLine="0" shrinkToFit="0" readingOrder="0"/>
    </dxf>
    <dxf>
      <font>
        <strike val="0"/>
        <outline val="0"/>
        <shadow val="0"/>
        <vertAlign val="baseline"/>
        <name val="Franklin Gothic Book"/>
        <scheme val="none"/>
      </font>
      <alignment textRotation="0" wrapText="1" indent="0" relativeIndent="255" justifyLastLine="0" shrinkToFit="0" readingOrder="0"/>
    </dxf>
    <dxf>
      <font>
        <strike val="0"/>
        <outline val="0"/>
        <shadow val="0"/>
        <vertAlign val="baseline"/>
        <name val="Franklin Gothic Book"/>
        <scheme val="none"/>
      </font>
      <alignment textRotation="0" wrapText="1" indent="0" relativeIndent="255" justifyLastLine="0" shrinkToFit="0" readingOrder="0"/>
    </dxf>
    <dxf>
      <font>
        <strike val="0"/>
        <outline val="0"/>
        <shadow val="0"/>
        <vertAlign val="baseline"/>
        <name val="Franklin Gothic Book"/>
        <scheme val="none"/>
      </font>
      <alignment textRotation="0" wrapText="1" indent="0" relativeIndent="255" justifyLastLine="0" shrinkToFit="0" readingOrder="0"/>
    </dxf>
    <dxf>
      <font>
        <strike val="0"/>
        <outline val="0"/>
        <shadow val="0"/>
        <vertAlign val="baseline"/>
        <name val="Franklin Gothic Book"/>
        <scheme val="none"/>
      </font>
      <alignment textRotation="0" wrapText="1" indent="0" relativeIndent="255" justifyLastLine="0" shrinkToFit="0" readingOrder="0"/>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relativeIndent="255" justifyLastLine="0" shrinkToFit="0" readingOrder="0"/>
    </dxf>
    <dxf>
      <font>
        <i/>
        <strike val="0"/>
        <outline val="0"/>
        <shadow val="0"/>
        <vertAlign val="baseline"/>
        <sz val="12"/>
        <name val="Franklin Gothic Book"/>
        <scheme val="none"/>
      </font>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i/>
        <strike val="0"/>
        <outline val="0"/>
        <shadow val="0"/>
        <vertAlign val="baseline"/>
        <sz val="12"/>
        <name val="Franklin Gothic Book"/>
        <scheme val="none"/>
      </font>
      <fill>
        <patternFill patternType="none">
          <fgColor indexed="64"/>
          <bgColor indexed="65"/>
        </patternFill>
      </fill>
      <alignment horizontal="left" vertical="center" textRotation="0" wrapText="0" indent="0" relativeIndent="255" justifyLastLine="0" shrinkToFit="0" readingOrder="0"/>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numFmt numFmtId="169" formatCode="_ * #,##0_ ;_ * \-#,##0_ ;_ * &quot;-&quot;??_ ;_ @_ "/>
      <fill>
        <patternFill patternType="none">
          <fgColor indexed="64"/>
          <bgColor auto="1"/>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numFmt numFmtId="169" formatCode="_ * #,##0_ ;_ * \-#,##0_ ;_ * &quot;-&quot;??_ ;_ @_ "/>
      <fill>
        <patternFill patternType="none">
          <fgColor indexed="64"/>
          <bgColor auto="1"/>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relativeIndent="255"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tableStyle name="EITI Table 2" pivot="0" count="3">
      <tableStyleElement type="headerRow" dxfId="107"/>
      <tableStyleElement type="firstRowStripe" dxfId="106"/>
      <tableStyleElement type="secondRowStripe" dxfId="105"/>
    </tableStyle>
    <tableStyle name="EITI Table 3" pivot="0" count="3">
      <tableStyleElement type="headerRow" dxfId="104"/>
      <tableStyleElement type="firstRowStripe" dxfId="103"/>
      <tableStyleElement type="secondRowStripe" dxfId="102"/>
    </tableStyle>
  </tableStyles>
  <colors>
    <mruColors>
      <color rgb="FFF0D9C2"/>
      <color rgb="FFF6A70A"/>
      <color rgb="FFF2F2F2"/>
      <color rgb="FF0076A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xmlns="" id="{61640C93-182B-4D91-B8CE-534A3A65E7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xmlns="" id="{ED1E856C-C8D8-4A69-9BD1-D9667437E682}"/>
            </a:ext>
          </a:extLst>
        </xdr:cNvPr>
        <xdr:cNvGrpSpPr>
          <a:grpSpLocks/>
        </xdr:cNvGrpSpPr>
      </xdr:nvGrpSpPr>
      <xdr:grpSpPr bwMode="auto">
        <a:xfrm flipV="1">
          <a:off x="272143" y="1065553"/>
          <a:ext cx="13498286" cy="54373"/>
          <a:chOff x="1134" y="1904"/>
          <a:chExt cx="9546" cy="181"/>
        </a:xfrm>
      </xdr:grpSpPr>
      <xdr:sp macro="" textlink="">
        <xdr:nvSpPr>
          <xdr:cNvPr id="9" name="Rectangle 8">
            <a:extLst>
              <a:ext uri="{FF2B5EF4-FFF2-40B4-BE49-F238E27FC236}">
                <a16:creationId xmlns:a16="http://schemas.microsoft.com/office/drawing/2014/main" xmlns=""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xmlns=""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xmlns=""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xmlns=""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xmlns=""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xmlns=""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xmlns=""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xmlns=""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xmlns="" w="9525">
                <a:solidFill>
                  <a:srgbClr val="4A7EBB"/>
                </a:solidFill>
                <a:miter lim="800000"/>
                <a:headEnd/>
                <a:tailEnd/>
              </a14:hiddenLine>
            </a:ext>
            <a:ext uri="{AF507438-7753-43E0-B8FC-AC1667EBCBE1}">
              <a14:hiddenEffects xmlns:a14="http://schemas.microsoft.com/office/drawing/2010/main" xmlns="">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0</xdr:row>
      <xdr:rowOff>0</xdr:rowOff>
    </xdr:to>
    <xdr:grpSp>
      <xdr:nvGrpSpPr>
        <xdr:cNvPr id="2" name="Group 2">
          <a:extLst>
            <a:ext uri="{FF2B5EF4-FFF2-40B4-BE49-F238E27FC236}">
              <a16:creationId xmlns:a16="http://schemas.microsoft.com/office/drawing/2014/main" xmlns="" id="{A48B36FA-07A6-4763-87BC-B5A3F3DE7072}"/>
            </a:ext>
          </a:extLst>
        </xdr:cNvPr>
        <xdr:cNvGrpSpPr>
          <a:grpSpLocks/>
        </xdr:cNvGrpSpPr>
      </xdr:nvGrpSpPr>
      <xdr:grpSpPr bwMode="auto">
        <a:xfrm>
          <a:off x="266700" y="0"/>
          <a:ext cx="16354425" cy="0"/>
          <a:chOff x="1133" y="1230"/>
          <a:chExt cx="8460" cy="208"/>
        </a:xfrm>
      </xdr:grpSpPr>
      <xdr:sp macro="" textlink="">
        <xdr:nvSpPr>
          <xdr:cNvPr id="3" name="Rektangel 2">
            <a:extLst>
              <a:ext uri="{FF2B5EF4-FFF2-40B4-BE49-F238E27FC236}">
                <a16:creationId xmlns:a16="http://schemas.microsoft.com/office/drawing/2014/main" xmlns="" id="{5AE3EB10-FBCA-4EF9-8C87-B915E39005D4}"/>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xmlns="" id="{0F932F0E-DFF2-4ADF-8B88-C91BF08B914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pSp>
      <xdr:nvGrpSpPr>
        <xdr:cNvPr id="2" name="Group 2">
          <a:extLst>
            <a:ext uri="{FF2B5EF4-FFF2-40B4-BE49-F238E27FC236}">
              <a16:creationId xmlns:a16="http://schemas.microsoft.com/office/drawing/2014/main" xmlns="" id="{975AA6CB-F641-44EA-BF80-4F27B2C34C17}"/>
            </a:ext>
          </a:extLst>
        </xdr:cNvPr>
        <xdr:cNvGrpSpPr>
          <a:grpSpLocks/>
        </xdr:cNvGrpSpPr>
      </xdr:nvGrpSpPr>
      <xdr:grpSpPr bwMode="auto">
        <a:xfrm>
          <a:off x="261938" y="0"/>
          <a:ext cx="17692687" cy="0"/>
          <a:chOff x="1133" y="1230"/>
          <a:chExt cx="8460" cy="208"/>
        </a:xfrm>
      </xdr:grpSpPr>
      <xdr:sp macro="" textlink="">
        <xdr:nvSpPr>
          <xdr:cNvPr id="3" name="Rektangel 2">
            <a:extLst>
              <a:ext uri="{FF2B5EF4-FFF2-40B4-BE49-F238E27FC236}">
                <a16:creationId xmlns:a16="http://schemas.microsoft.com/office/drawing/2014/main" xmlns="" id="{EDC92E01-CE8E-4B76-A61F-716B32A75FDB}"/>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xmlns="" id="{CABE0D2D-F92F-4FB1-8C0B-8FF2FAA83C9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xmlns="" id="{8C2159D8-7352-4E2D-A5BF-AE8DA13A5427}"/>
            </a:ext>
          </a:extLst>
        </xdr:cNvPr>
        <xdr:cNvGrpSpPr>
          <a:grpSpLocks/>
        </xdr:cNvGrpSpPr>
      </xdr:nvGrpSpPr>
      <xdr:grpSpPr bwMode="auto">
        <a:xfrm>
          <a:off x="266699" y="0"/>
          <a:ext cx="13109121" cy="0"/>
          <a:chOff x="1133" y="1230"/>
          <a:chExt cx="8460" cy="208"/>
        </a:xfrm>
      </xdr:grpSpPr>
      <xdr:sp macro="" textlink="">
        <xdr:nvSpPr>
          <xdr:cNvPr id="4" name="Rektangel 2">
            <a:extLst>
              <a:ext uri="{FF2B5EF4-FFF2-40B4-BE49-F238E27FC236}">
                <a16:creationId xmlns:a16="http://schemas.microsoft.com/office/drawing/2014/main" xmlns=""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xmlns=""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xmlns="" id="{9B73E1E8-14D5-4032-BFBF-2C0E51B7CF8D}"/>
            </a:ext>
          </a:extLst>
        </xdr:cNvPr>
        <xdr:cNvGrpSpPr>
          <a:grpSpLocks/>
        </xdr:cNvGrpSpPr>
      </xdr:nvGrpSpPr>
      <xdr:grpSpPr bwMode="auto">
        <a:xfrm>
          <a:off x="201706" y="212912"/>
          <a:ext cx="21616147" cy="0"/>
          <a:chOff x="1133" y="1230"/>
          <a:chExt cx="8460" cy="208"/>
        </a:xfrm>
      </xdr:grpSpPr>
      <xdr:sp macro="" textlink="">
        <xdr:nvSpPr>
          <xdr:cNvPr id="6" name="Rektangel 2">
            <a:extLst>
              <a:ext uri="{FF2B5EF4-FFF2-40B4-BE49-F238E27FC236}">
                <a16:creationId xmlns:a16="http://schemas.microsoft.com/office/drawing/2014/main" xmlns=""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xmlns=""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9788</xdr:colOff>
      <xdr:row>79</xdr:row>
      <xdr:rowOff>63541</xdr:rowOff>
    </xdr:to>
    <xdr:pic>
      <xdr:nvPicPr>
        <xdr:cNvPr id="13" name="Picture 12">
          <a:extLst>
            <a:ext uri="{FF2B5EF4-FFF2-40B4-BE49-F238E27FC236}">
              <a16:creationId xmlns:a16="http://schemas.microsoft.com/office/drawing/2014/main" xmlns="" id="{EF5AD3F8-19EE-403C-8653-CF7C887B43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225135</xdr:colOff>
      <xdr:row>6</xdr:row>
      <xdr:rowOff>0</xdr:rowOff>
    </xdr:from>
    <xdr:to>
      <xdr:col>11</xdr:col>
      <xdr:colOff>-1</xdr:colOff>
      <xdr:row>7</xdr:row>
      <xdr:rowOff>0</xdr:rowOff>
    </xdr:to>
    <xdr:grpSp>
      <xdr:nvGrpSpPr>
        <xdr:cNvPr id="7" name="Group 6">
          <a:extLst>
            <a:ext uri="{FF2B5EF4-FFF2-40B4-BE49-F238E27FC236}">
              <a16:creationId xmlns:a16="http://schemas.microsoft.com/office/drawing/2014/main" xmlns="" id="{0EBC606C-1012-4AF4-B8D7-C4D12538854A}"/>
            </a:ext>
          </a:extLst>
        </xdr:cNvPr>
        <xdr:cNvGrpSpPr>
          <a:grpSpLocks/>
        </xdr:cNvGrpSpPr>
      </xdr:nvGrpSpPr>
      <xdr:grpSpPr bwMode="auto">
        <a:xfrm>
          <a:off x="254000" y="0"/>
          <a:ext cx="19769666" cy="0"/>
          <a:chOff x="1133" y="1230"/>
          <a:chExt cx="8460" cy="208"/>
        </a:xfrm>
      </xdr:grpSpPr>
      <xdr:sp macro="" textlink="">
        <xdr:nvSpPr>
          <xdr:cNvPr id="8" name="Rektangel 2">
            <a:extLst>
              <a:ext uri="{FF2B5EF4-FFF2-40B4-BE49-F238E27FC236}">
                <a16:creationId xmlns:a16="http://schemas.microsoft.com/office/drawing/2014/main" xmlns="" id="{F504947F-A219-4670-B0A7-4DD0C31B3FD2}"/>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9" name="Rektangel 3">
            <a:extLst>
              <a:ext uri="{FF2B5EF4-FFF2-40B4-BE49-F238E27FC236}">
                <a16:creationId xmlns:a16="http://schemas.microsoft.com/office/drawing/2014/main" xmlns="" id="{EA8A0DCC-456C-48EA-A445-D1CA27EE7A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xmlns=""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xmlns=""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xmlns=""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xmlns=""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xmlns=""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xmlns=""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xmlns=""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xmlns=""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0</xdr:rowOff>
    </xdr:to>
    <xdr:sp macro="" textlink="">
      <xdr:nvSpPr>
        <xdr:cNvPr id="8460" name="AutoShape 268">
          <a:extLst>
            <a:ext uri="{FF2B5EF4-FFF2-40B4-BE49-F238E27FC236}">
              <a16:creationId xmlns:a16="http://schemas.microsoft.com/office/drawing/2014/main" xmlns=""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53</xdr:row>
      <xdr:rowOff>304800</xdr:rowOff>
    </xdr:to>
    <xdr:sp macro="" textlink="">
      <xdr:nvSpPr>
        <xdr:cNvPr id="8461" name="AutoShape 269">
          <a:extLst>
            <a:ext uri="{FF2B5EF4-FFF2-40B4-BE49-F238E27FC236}">
              <a16:creationId xmlns:a16="http://schemas.microsoft.com/office/drawing/2014/main" xmlns=""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xmlns=""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xmlns=""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xmlns=""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xmlns=""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xmlns=""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xmlns=""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xmlns=""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xmlns=""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d.eiti.org/Shared%20Documents/Not%20country-specific/Summary%20Data/2.0%20Summary%20data%20up-to-date%20template/Summary%20Data%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ITIE%20Tchad%202017-2018/EITI%20Chad%202017-2018/07-Reporting/ITIE%20Tchad_summary_data_template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65/Downloads/SD/2.0/Summary%20Data%202.0%20data%20validation%20french%20translation.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Summary Data 2.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ITIE Tchad_summary_data_templat"/>
    </sheetNames>
    <sheetDataSet>
      <sheetData sheetId="0">
        <row r="4">
          <cell r="G4" t="str">
            <v>AAAA-MM-JJ</v>
          </cell>
        </row>
      </sheetData>
      <sheetData sheetId="1"/>
      <sheetData sheetId="2"/>
      <sheetData sheetId="3"/>
      <sheetData sheetId="4">
        <row r="78">
          <cell r="J78">
            <v>547448408</v>
          </cell>
        </row>
      </sheetData>
      <sheetData sheetId="5">
        <row r="109">
          <cell r="K109">
            <v>547448408</v>
          </cell>
        </row>
      </sheetData>
      <sheetData sheetId="6">
        <row r="4">
          <cell r="I4" t="str">
            <v>Oui</v>
          </cell>
          <cell r="K4" t="str">
            <v>Oui, divulgation systématique</v>
          </cell>
        </row>
        <row r="5">
          <cell r="I5" t="str">
            <v>Partiellement</v>
          </cell>
          <cell r="K5" t="str">
            <v>Oui, à travers le rapportage ITIE</v>
          </cell>
        </row>
        <row r="6">
          <cell r="K6" t="str">
            <v>Sans objet.</v>
          </cell>
        </row>
        <row r="7">
          <cell r="K7" t="str">
            <v>Non disponible</v>
          </cell>
        </row>
      </sheetData>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tables/table1.xml><?xml version="1.0" encoding="utf-8"?>
<table xmlns="http://schemas.openxmlformats.org/spreadsheetml/2006/main" id="9" name="Companies" displayName="Companies" ref="B40:I79" totalsRowShown="0" headerRowDxfId="101" dataDxfId="100" tableBorderDxfId="99" headerRowCellStyle="Normal 2">
  <autoFilter ref="B40:I79"/>
  <tableColumns count="8">
    <tableColumn id="1" name="Nom complet de l’entreprise" dataDxfId="98"/>
    <tableColumn id="7" name="Type d'entreprise" dataDxfId="97" dataCellStyle="Normal 2"/>
    <tableColumn id="2" name="Identifiant de l’entreprise" dataDxfId="96"/>
    <tableColumn id="5" name="Secteur" dataDxfId="95" dataCellStyle="Normal 2"/>
    <tableColumn id="3" name="Matières premières (séparation par virgule)" dataDxfId="94" dataCellStyle="Normal 2"/>
    <tableColumn id="4" name="Cotation boursière ou site Internet d’entreprise " dataDxfId="93"/>
    <tableColumn id="8" name="Rapport financier audité (si indisponible, bilan comptable ou flux de trésorerie…)" dataDxfId="92"/>
    <tableColumn id="6" name="Rapport de paiements à l’État" dataDxfId="91" dataCellStyle="Milliers">
      <calculatedColumnFormula>SUMIF(Table10[Entreprise],Companies[[#This Row],[Nom complet de l’entreprise]],Table10[Valeur de revenus])</calculatedColumnFormula>
    </tableColumn>
  </tableColumns>
  <tableStyleInfo name="EITI Table 2" showFirstColumn="0" showLastColumn="0" showRowStripes="1" showColumnStripes="0"/>
</table>
</file>

<file path=xl/tables/table10.xml><?xml version="1.0" encoding="utf-8"?>
<table xmlns="http://schemas.openxmlformats.org/spreadsheetml/2006/main" id="7" name="Table6_GFS_codes_classification" displayName="Table6_GFS_codes_classification" ref="S2:Y30" totalsRowShown="0" headerRowDxfId="22" dataDxfId="21">
  <autoFilter ref="S2:Y30"/>
  <tableColumns count="7">
    <tableColumn id="4" name="Combiné" dataDxfId="20"/>
    <tableColumn id="1" name="Codes GFS des flux de revenus issus des entreprises extractives" dataDxfId="19"/>
    <tableColumn id="2" name="Code GFS" dataDxfId="18"/>
    <tableColumn id="5" name="GFS Niveau 1" dataDxfId="17"/>
    <tableColumn id="6" name="GFS Niveau 2" dataDxfId="16"/>
    <tableColumn id="7" name="GFS Niveau 3" dataDxfId="15"/>
    <tableColumn id="8" name="GFS Niveau 4" dataDxfId="14"/>
  </tableColumns>
  <tableStyleInfo name="TableStyleMedium2" showFirstColumn="0" showLastColumn="0" showRowStripes="1" showColumnStripes="0"/>
</table>
</file>

<file path=xl/tables/table11.xml><?xml version="1.0" encoding="utf-8"?>
<table xmlns="http://schemas.openxmlformats.org/spreadsheetml/2006/main" id="8" name="Table7_sectors" displayName="Table7_sectors" ref="AA2:AA9" totalsRowShown="0" headerRowDxfId="13" dataDxfId="12">
  <autoFilter ref="AA2:AA9"/>
  <tableColumns count="1">
    <tableColumn id="1" name="Secteur (s)" dataDxfId="11"/>
  </tableColumns>
  <tableStyleInfo name="TableStyleMedium2" showFirstColumn="0" showLastColumn="0" showRowStripes="1" showColumnStripes="0"/>
</table>
</file>

<file path=xl/tables/table12.xml><?xml version="1.0" encoding="utf-8"?>
<table xmlns="http://schemas.openxmlformats.org/spreadsheetml/2006/main" id="12" name="Table12" displayName="Table12" ref="AC2:AC8" totalsRowShown="0" headerRowDxfId="10" dataDxfId="9">
  <autoFilter ref="AC2:AC8"/>
  <tableColumns count="1">
    <tableColumn id="1" name="Étapes du projet" dataDxfId="8"/>
  </tableColumns>
  <tableStyleInfo name="TableStyleMedium2" showFirstColumn="0" showLastColumn="0" showRowStripes="1" showColumnStripes="0"/>
</table>
</file>

<file path=xl/tables/table13.xml><?xml version="1.0" encoding="utf-8"?>
<table xmlns="http://schemas.openxmlformats.org/spreadsheetml/2006/main" id="15" name="Table15" displayName="Table15" ref="AE2:AE7" totalsRowShown="0" headerRowDxfId="7" dataDxfId="6">
  <autoFilter ref="AE2:AE7"/>
  <tableColumns count="1">
    <tableColumn id="1" name="Type d'Agence" dataDxfId="5"/>
  </tableColumns>
  <tableStyleInfo name="TableStyleMedium2" showFirstColumn="0" showLastColumn="0" showRowStripes="1" showColumnStripes="0"/>
</table>
</file>

<file path=xl/tables/table14.xml><?xml version="1.0" encoding="utf-8"?>
<table xmlns="http://schemas.openxmlformats.org/spreadsheetml/2006/main" id="5" name="Table5_Commodities_list" displayName="Table5_Commodities_list" ref="N2:P72" totalsRowShown="0" headerRowDxfId="4" dataDxfId="3">
  <autoFilter ref="N2:P72"/>
  <tableColumns count="3">
    <tableColumn id="1" name="Code de produit HS" dataDxfId="2"/>
    <tableColumn id="4" name="Description de produit HS" dataDxfId="1"/>
    <tableColumn id="3"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id="11" name="Government_agencies" displayName="Government_agencies" ref="B20:E31" totalsRowShown="0" headerRowDxfId="90" dataDxfId="89" tableBorderDxfId="88" headerRowCellStyle="Normal 2">
  <autoFilter ref="B20:E31"/>
  <tableColumns count="4">
    <tableColumn id="1" name="Nom complet de l’entité" dataDxfId="87" dataCellStyle="Normal 2"/>
    <tableColumn id="4" name="Type d'Agence" dataDxfId="86" dataCellStyle="Normal 2"/>
    <tableColumn id="2" name="N° d’identifiant (le cas échéant)" dataDxfId="85" dataCellStyle="Normal 2"/>
    <tableColumn id="3" name="Total déclaré" dataDxfId="84"/>
  </tableColumns>
  <tableStyleInfo name="EITI Table 2" showFirstColumn="0" showLastColumn="0" showRowStripes="1" showColumnStripes="0"/>
</table>
</file>

<file path=xl/tables/table3.xml><?xml version="1.0" encoding="utf-8"?>
<table xmlns="http://schemas.openxmlformats.org/spreadsheetml/2006/main" id="14" name="Companies15" displayName="Companies15" ref="B82:J99" totalsRowShown="0" headerRowDxfId="83" dataDxfId="82" tableBorderDxfId="81" headerRowCellStyle="Normal 2">
  <autoFilter ref="B82:J99"/>
  <tableColumns count="9">
    <tableColumn id="1" name="Nom complet du projet" dataDxfId="80"/>
    <tableColumn id="2" name="Référence(s) de la convention juridique : contrat, licence, bail, concession,..." dataDxfId="79"/>
    <tableColumn id="3" name="Sociétés associées, commencer par l’Opérateur" dataDxfId="78"/>
    <tableColumn id="5" name="Matières premières (une matière/ligne)" dataDxfId="77" dataCellStyle="Normal 2"/>
    <tableColumn id="6" name="Statut" dataDxfId="76"/>
    <tableColumn id="7" name="Volume de production" dataDxfId="75"/>
    <tableColumn id="8" name="Unité" dataDxfId="74"/>
    <tableColumn id="9" name="Valeur de production" dataDxfId="73"/>
    <tableColumn id="10" name="Devise" dataDxfId="72"/>
  </tableColumns>
  <tableStyleInfo name="EITI Table 2" showFirstColumn="0" showLastColumn="0" showRowStripes="1" showColumnStripes="0"/>
</table>
</file>

<file path=xl/tables/table4.xml><?xml version="1.0" encoding="utf-8"?>
<table xmlns="http://schemas.openxmlformats.org/spreadsheetml/2006/main" id="6" name="Government_revenues_table" displayName="Government_revenues_table" ref="B21:K73" totalsRowShown="0" headerRowDxfId="71" dataDxfId="70">
  <autoFilter ref="B21:K73"/>
  <tableColumns count="10">
    <tableColumn id="8" name="GFS Niveau 1" dataDxfId="69"/>
    <tableColumn id="9" name="GFS Niveau 2" dataDxfId="68"/>
    <tableColumn id="10" name="GFS Niveau 3" dataDxfId="67"/>
    <tableColumn id="7" name="GFS Niveau 4" dataDxfId="66"/>
    <tableColumn id="1" name="Classification SFP" dataDxfId="65"/>
    <tableColumn id="11" name="Secteur" dataDxfId="64"/>
    <tableColumn id="3" name="Nom du flux de revenus" dataDxfId="63"/>
    <tableColumn id="4" name="Entité de l’État" dataDxfId="62"/>
    <tableColumn id="5" name="Valeur des revenus" dataDxfId="61"/>
    <tableColumn id="2" name="Devise" dataDxfId="60"/>
  </tableColumns>
  <tableStyleInfo name="EITI Table 2" showFirstColumn="0" showLastColumn="0" showRowStripes="1" showColumnStripes="0"/>
</table>
</file>

<file path=xl/tables/table5.xml><?xml version="1.0" encoding="utf-8"?>
<table xmlns="http://schemas.openxmlformats.org/spreadsheetml/2006/main" id="10" name="Table10" displayName="Table10" ref="B21:N101" totalsRowShown="0" headerRowDxfId="59" dataDxfId="58">
  <tableColumns count="13">
    <tableColumn id="7" name="Secteur" dataDxfId="57"/>
    <tableColumn id="1" name="Entreprise" dataDxfId="56"/>
    <tableColumn id="3" name="Entité de l’État" dataDxfId="55"/>
    <tableColumn id="4" name="Nom du paiement" dataDxfId="54"/>
    <tableColumn id="5" name="Perçu par projet (O/N)" dataDxfId="53"/>
    <tableColumn id="6" name="Déclaré par projet (O/N)" dataDxfId="52"/>
    <tableColumn id="2" name="Nom du projet" dataDxfId="51"/>
    <tableColumn id="13" name="Devise de déclaration" dataDxfId="50"/>
    <tableColumn id="14" name="Valeur de revenus" dataDxfId="49" dataCellStyle="Milliers"/>
    <tableColumn id="18" name="Paiement effectué en nature?" dataDxfId="48"/>
    <tableColumn id="8" name="Volume en nature (si applicable)" dataDxfId="47"/>
    <tableColumn id="9" name="Unité (si applicable)" dataDxfId="46"/>
    <tableColumn id="11" name="Commentaires" dataDxfId="45"/>
  </tableColumns>
  <tableStyleInfo name="EITI Table 2" showFirstColumn="0" showLastColumn="0" showRowStripes="1" showColumnStripes="0"/>
</table>
</file>

<file path=xl/tables/table6.xml><?xml version="1.0" encoding="utf-8"?>
<table xmlns="http://schemas.openxmlformats.org/spreadsheetml/2006/main" id="1" name="Table1_Country_codes_and_currencies" displayName="Table1_Country_codes_and_currencies" ref="A2:G246" totalsRowShown="0" headerRowDxfId="44" dataDxfId="43">
  <autoFilter ref="A2:G246"/>
  <sortState ref="A3:G246">
    <sortCondition ref="A2:A246"/>
  </sortState>
  <tableColumns count="7">
    <tableColumn id="1" name="Nom de pays ou région" dataDxfId="42"/>
    <tableColumn id="2" name="Code ISO de pays (alpha 2)" dataDxfId="41"/>
    <tableColumn id="3" name="Code ISO de devise (alpha 3)" dataDxfId="40"/>
    <tableColumn id="4" name="Code numérique ISO (UN M49)" dataDxfId="39"/>
    <tableColumn id="5" name="Code de devise (ISO 4217)" dataDxfId="38"/>
    <tableColumn id="6" name="Code numérique de devise (ISO 4217)" dataDxfId="37"/>
    <tableColumn id="7" name="Devise" dataDxfId="36"/>
  </tableColumns>
  <tableStyleInfo name="TableStyleMedium2" showFirstColumn="0" showLastColumn="0" showRowStripes="1" showColumnStripes="0"/>
</table>
</file>

<file path=xl/tables/table7.xml><?xml version="1.0" encoding="utf-8"?>
<table xmlns="http://schemas.openxmlformats.org/spreadsheetml/2006/main" id="2" name="Table2_Simple_options" displayName="Table2_Simple_options" ref="I2:I7" totalsRowShown="0" headerRowDxfId="35" dataDxfId="34">
  <autoFilter ref="I2:I7"/>
  <tableColumns count="1">
    <tableColumn id="1" name="Liste" dataDxfId="33"/>
  </tableColumns>
  <tableStyleInfo name="TableStyleMedium2" showFirstColumn="0" showLastColumn="0" showRowStripes="1" showColumnStripes="0"/>
</table>
</file>

<file path=xl/tables/table8.xml><?xml version="1.0" encoding="utf-8"?>
<table xmlns="http://schemas.openxmlformats.org/spreadsheetml/2006/main" id="4" name="Table4_Currency_code_list" displayName="Table4_Currency_code_list" ref="I10:K168" totalsRowShown="0" headerRowDxfId="32" dataDxfId="30" headerRowBorderDxfId="31" tableBorderDxfId="29">
  <autoFilter ref="I10:K168"/>
  <tableColumns count="3">
    <tableColumn id="1" name="Code de devise (ISO 4217)" dataDxfId="28"/>
    <tableColumn id="2" name="Code numérique de devise (ISO 4217)" dataDxfId="27"/>
    <tableColumn id="3" name="Devise" dataDxfId="26"/>
  </tableColumns>
  <tableStyleInfo name="TableStyleMedium2" showFirstColumn="0" showLastColumn="0" showRowStripes="1" showColumnStripes="0"/>
</table>
</file>

<file path=xl/tables/table9.xml><?xml version="1.0" encoding="utf-8"?>
<table xmlns="http://schemas.openxmlformats.org/spreadsheetml/2006/main" id="3" name="Table3_Reporting_options" displayName="Table3_Reporting_options" ref="K2:K7" totalsRowShown="0" headerRowDxfId="25" dataDxfId="24">
  <autoFilter ref="K2:K7"/>
  <tableColumns count="1">
    <tableColumn id="1" name="Liste" dataDxfId="2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www.oanda.com/fx-for-business/historical-rates"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eiti.org/document/chad-open-data-policy" TargetMode="External"/><Relationship Id="rId2" Type="http://schemas.openxmlformats.org/officeDocument/2006/relationships/hyperlink" Target="mailto:data@eiti.org" TargetMode="External"/><Relationship Id="rId16" Type="http://schemas.openxmlformats.org/officeDocument/2006/relationships/drawing" Target="../drawings/drawing2.xml"/><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printerSettings" Target="../printerSettings/printerSettings2.bin"/><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mailto:achraf.kanoun@bdo-ifi.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fr/document/norme-itie-2016" TargetMode="External"/><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drawing" Target="../drawings/drawing3.xml"/><Relationship Id="rId3" Type="http://schemas.openxmlformats.org/officeDocument/2006/relationships/hyperlink" Target="https://eiti.org/fr/document/norme-itie-2016"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printerSettings" Target="../printerSettings/printerSettings3.bin"/><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41" Type="http://schemas.openxmlformats.org/officeDocument/2006/relationships/comments" Target="../comments1.xm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finances.gouv.td/index.php/publications/budget-general-de-l-etat" TargetMode="External"/><Relationship Id="rId40" Type="http://schemas.openxmlformats.org/officeDocument/2006/relationships/vmlDrawing" Target="../drawings/vmlDrawing1.vm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s://sht-tchad.com/fr/index.php/rapports-etats-financiers/rapports"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s://sht-tchad.com/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oursedirect.fr/fr/marche/new-york-stock-exchange-inc/exxon-mobil-corporation-XOM-USD-XNYS/societe" TargetMode="External"/><Relationship Id="rId13" Type="http://schemas.openxmlformats.org/officeDocument/2006/relationships/hyperlink" Target="https://investir.lesechos.fr/cours/action-glencore-plc-ord-usd001,xlon,je00b4t3bw64,glen,tick.html" TargetMode="External"/><Relationship Id="rId18" Type="http://schemas.openxmlformats.org/officeDocument/2006/relationships/hyperlink" Target="http://fr.cgcoc.com.cn/" TargetMode="External"/><Relationship Id="rId3" Type="http://schemas.openxmlformats.org/officeDocument/2006/relationships/hyperlink" Target="https://eiti.org/fr/pays" TargetMode="External"/><Relationship Id="rId21" Type="http://schemas.openxmlformats.org/officeDocument/2006/relationships/printerSettings" Target="../printerSettings/printerSettings4.bin"/><Relationship Id="rId7" Type="http://schemas.openxmlformats.org/officeDocument/2006/relationships/hyperlink" Target="https://sht-tchad.com/fr/index.php/rapports-etats-financiers/rapports" TargetMode="External"/><Relationship Id="rId12" Type="http://schemas.openxmlformats.org/officeDocument/2006/relationships/hyperlink" Target="https://investir.lesechos.fr/cours/action-glencore-plc-ord-usd001,xlon,je00b4t3bw64,glen,tick.html" TargetMode="External"/><Relationship Id="rId17" Type="http://schemas.openxmlformats.org/officeDocument/2006/relationships/hyperlink" Target="https://www.arabcont.com/english/" TargetMode="External"/><Relationship Id="rId25" Type="http://schemas.openxmlformats.org/officeDocument/2006/relationships/table" Target="../tables/table3.xml"/><Relationship Id="rId2" Type="http://schemas.openxmlformats.org/officeDocument/2006/relationships/hyperlink" Target="https://eiti.org/fr/document/modele-donnees-resumees-itie" TargetMode="External"/><Relationship Id="rId16" Type="http://schemas.openxmlformats.org/officeDocument/2006/relationships/hyperlink" Target="https://investir.lesechos.fr/cours/action-glencore-plc-ord-usd001,xlon,je00b4t3bw64,glen,tick.html" TargetMode="External"/><Relationship Id="rId20" Type="http://schemas.openxmlformats.org/officeDocument/2006/relationships/hyperlink" Target="https://investir.lesechos.fr/cours/action-glencore-plc-ord-usd001,xlon,je00b4t3bw64,glen,tick.html" TargetMode="External"/><Relationship Id="rId1" Type="http://schemas.openxmlformats.org/officeDocument/2006/relationships/hyperlink" Target="mailto:data@eiti.org" TargetMode="External"/><Relationship Id="rId6" Type="http://schemas.openxmlformats.org/officeDocument/2006/relationships/hyperlink" Target="https://sht-tchad.com/fr/" TargetMode="External"/><Relationship Id="rId11" Type="http://schemas.openxmlformats.org/officeDocument/2006/relationships/hyperlink" Target="https://www.glencore.com/" TargetMode="External"/><Relationship Id="rId24" Type="http://schemas.openxmlformats.org/officeDocument/2006/relationships/table" Target="../tables/table2.xml"/><Relationship Id="rId5" Type="http://schemas.openxmlformats.org/officeDocument/2006/relationships/hyperlink" Target="http://itie-tchad.org/mini-cadastre/" TargetMode="External"/><Relationship Id="rId15" Type="http://schemas.openxmlformats.org/officeDocument/2006/relationships/hyperlink" Target="https://investir.lesechos.fr/cours/action-glencore-plc-ord-usd001,xlon,je00b4t3bw64,glen,tick.html" TargetMode="External"/><Relationship Id="rId23" Type="http://schemas.openxmlformats.org/officeDocument/2006/relationships/table" Target="../tables/table1.xml"/><Relationship Id="rId10" Type="http://schemas.openxmlformats.org/officeDocument/2006/relationships/hyperlink" Target="http://www.cnpc.com.cn/en/" TargetMode="External"/><Relationship Id="rId19" Type="http://schemas.openxmlformats.org/officeDocument/2006/relationships/hyperlink" Target="https://www.sogea-satom.com/sogea-satom/sogea-satomv2.nsf/web/index.htm" TargetMode="External"/><Relationship Id="rId4" Type="http://schemas.openxmlformats.org/officeDocument/2006/relationships/hyperlink" Target="mailto:data@eiti.org" TargetMode="External"/><Relationship Id="rId9" Type="http://schemas.openxmlformats.org/officeDocument/2006/relationships/hyperlink" Target="https://www.petronas.com/" TargetMode="External"/><Relationship Id="rId14" Type="http://schemas.openxmlformats.org/officeDocument/2006/relationships/hyperlink" Target="https://investir.lesechos.fr/cours/action-glencore-plc-ord-usd001,xlon,je00b4t3bw64,glen,tick.html"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 Id="rId9"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sheetPr codeName="Sheet1"/>
  <dimension ref="B1:O122"/>
  <sheetViews>
    <sheetView showGridLines="0" zoomScale="70" zoomScaleNormal="70" workbookViewId="0">
      <selection activeCell="G4" sqref="G4"/>
    </sheetView>
  </sheetViews>
  <sheetFormatPr baseColWidth="10" defaultColWidth="4" defaultRowHeight="24" customHeight="1"/>
  <cols>
    <col min="1" max="1" width="4" style="17"/>
    <col min="2" max="2" width="4" style="17" hidden="1" customWidth="1"/>
    <col min="3" max="3" width="76.5703125" style="17" customWidth="1"/>
    <col min="4" max="4" width="2.85546875" style="17" customWidth="1"/>
    <col min="5" max="5" width="61.7109375" style="17" customWidth="1"/>
    <col min="6" max="6" width="10.7109375" style="17" customWidth="1"/>
    <col min="7" max="7" width="50.5703125" style="17" customWidth="1"/>
    <col min="8" max="14" width="4" style="17"/>
    <col min="15" max="15" width="42" style="17" bestFit="1" customWidth="1"/>
    <col min="16" max="16384" width="4" style="17"/>
  </cols>
  <sheetData>
    <row r="1" spans="2:14" ht="15.75" customHeight="1"/>
    <row r="2" spans="2:14" ht="16.5">
      <c r="C2" s="18"/>
      <c r="E2" s="18"/>
    </row>
    <row r="3" spans="2:14" ht="16.5">
      <c r="B3" s="18"/>
      <c r="C3" s="18"/>
      <c r="E3" s="19"/>
      <c r="G3" s="19"/>
      <c r="H3" s="18"/>
    </row>
    <row r="4" spans="2:14" ht="16.5">
      <c r="B4" s="18"/>
      <c r="C4" s="18"/>
      <c r="E4" s="19" t="s">
        <v>2134</v>
      </c>
      <c r="F4" s="173"/>
      <c r="G4" s="174" t="s">
        <v>2135</v>
      </c>
      <c r="H4" s="18"/>
    </row>
    <row r="5" spans="2:14" ht="16.5">
      <c r="B5" s="18"/>
      <c r="H5" s="18"/>
    </row>
    <row r="6" spans="2:14" ht="27" customHeight="1">
      <c r="B6" s="18"/>
      <c r="H6" s="18"/>
    </row>
    <row r="7" spans="2:14" ht="0.6" customHeight="1">
      <c r="B7" s="18"/>
      <c r="H7" s="18"/>
    </row>
    <row r="8" spans="2:14" ht="20.100000000000001" customHeight="1">
      <c r="B8" s="18"/>
      <c r="H8" s="18"/>
    </row>
    <row r="9" spans="2:14" ht="16.5">
      <c r="B9" s="18"/>
      <c r="C9" s="20"/>
      <c r="D9" s="21"/>
      <c r="E9" s="21"/>
      <c r="F9" s="22"/>
      <c r="G9" s="22"/>
      <c r="H9" s="18"/>
      <c r="I9" s="18"/>
      <c r="J9" s="18"/>
      <c r="K9" s="18"/>
      <c r="L9" s="18"/>
      <c r="M9" s="18"/>
      <c r="N9" s="18"/>
    </row>
    <row r="10" spans="2:14">
      <c r="B10" s="18"/>
      <c r="C10" s="23" t="s">
        <v>2136</v>
      </c>
      <c r="D10" s="24"/>
      <c r="E10" s="24"/>
      <c r="F10" s="22"/>
      <c r="G10" s="22"/>
      <c r="H10" s="18"/>
      <c r="I10" s="18"/>
      <c r="J10" s="18"/>
      <c r="K10" s="18"/>
      <c r="L10" s="18"/>
      <c r="M10" s="18"/>
      <c r="N10" s="18"/>
    </row>
    <row r="11" spans="2:14" ht="16.5">
      <c r="B11" s="18"/>
      <c r="C11" s="25" t="s">
        <v>2361</v>
      </c>
      <c r="D11" s="26"/>
      <c r="E11" s="26"/>
      <c r="F11" s="22"/>
      <c r="G11" s="22"/>
      <c r="H11" s="18"/>
      <c r="I11" s="18"/>
      <c r="J11" s="18"/>
      <c r="K11" s="18"/>
      <c r="L11" s="18"/>
      <c r="M11" s="18"/>
      <c r="N11" s="18"/>
    </row>
    <row r="12" spans="2:14" ht="16.5">
      <c r="B12" s="18"/>
      <c r="C12" s="20"/>
      <c r="D12" s="21"/>
      <c r="E12" s="21"/>
      <c r="F12" s="22"/>
      <c r="G12" s="22"/>
      <c r="H12" s="18"/>
      <c r="I12" s="18"/>
      <c r="J12" s="18"/>
      <c r="K12" s="18"/>
      <c r="L12" s="18"/>
      <c r="M12" s="18"/>
      <c r="N12" s="18"/>
    </row>
    <row r="13" spans="2:14" ht="16.5">
      <c r="B13" s="18"/>
      <c r="C13" s="27" t="s">
        <v>2518</v>
      </c>
      <c r="D13" s="21"/>
      <c r="E13" s="21"/>
      <c r="F13" s="22"/>
      <c r="G13" s="22"/>
      <c r="H13" s="18"/>
      <c r="I13" s="18"/>
      <c r="J13" s="18"/>
      <c r="K13" s="18"/>
      <c r="L13" s="18"/>
      <c r="M13" s="18"/>
      <c r="N13" s="18"/>
    </row>
    <row r="14" spans="2:14" ht="16.5">
      <c r="B14" s="18"/>
      <c r="C14" s="381" t="s">
        <v>2137</v>
      </c>
      <c r="D14" s="381"/>
      <c r="E14" s="381"/>
      <c r="F14" s="22"/>
      <c r="G14" s="22"/>
      <c r="H14" s="18"/>
      <c r="I14" s="18"/>
      <c r="J14" s="18"/>
      <c r="K14" s="18"/>
      <c r="L14" s="18"/>
      <c r="M14" s="18"/>
      <c r="N14" s="18"/>
    </row>
    <row r="15" spans="2:14" ht="16.5">
      <c r="B15" s="18"/>
      <c r="C15" s="28"/>
      <c r="D15" s="28"/>
      <c r="E15" s="28"/>
      <c r="F15" s="22"/>
      <c r="G15" s="22"/>
      <c r="H15" s="18"/>
      <c r="I15" s="18"/>
      <c r="J15" s="18"/>
      <c r="K15" s="18"/>
      <c r="L15" s="18"/>
      <c r="M15" s="18"/>
      <c r="N15" s="18"/>
    </row>
    <row r="16" spans="2:14" ht="16.5">
      <c r="B16" s="18"/>
      <c r="C16" s="29" t="s">
        <v>2138</v>
      </c>
      <c r="D16" s="30"/>
      <c r="E16" s="30"/>
      <c r="F16" s="22"/>
      <c r="G16" s="22"/>
      <c r="H16" s="18"/>
      <c r="I16" s="18"/>
      <c r="J16" s="18"/>
      <c r="K16" s="18"/>
      <c r="L16" s="18"/>
      <c r="M16" s="18"/>
      <c r="N16" s="18"/>
    </row>
    <row r="17" spans="2:14" ht="16.5">
      <c r="B17" s="18"/>
      <c r="C17" s="31" t="s">
        <v>2139</v>
      </c>
      <c r="D17" s="30"/>
      <c r="E17" s="30"/>
      <c r="F17" s="22"/>
      <c r="G17" s="22"/>
      <c r="H17" s="18"/>
      <c r="I17" s="18"/>
      <c r="J17" s="18"/>
      <c r="K17" s="18"/>
      <c r="L17" s="18"/>
      <c r="M17" s="18"/>
      <c r="N17" s="18"/>
    </row>
    <row r="18" spans="2:14" ht="16.5">
      <c r="B18" s="18"/>
      <c r="C18" s="31" t="s">
        <v>2140</v>
      </c>
      <c r="D18" s="30"/>
      <c r="E18" s="30"/>
      <c r="F18" s="22"/>
      <c r="G18" s="22"/>
      <c r="H18" s="18"/>
      <c r="I18" s="18"/>
      <c r="J18" s="18"/>
      <c r="K18" s="18"/>
      <c r="L18" s="18"/>
      <c r="M18" s="18"/>
      <c r="N18" s="18"/>
    </row>
    <row r="19" spans="2:14" ht="16.5">
      <c r="B19" s="18"/>
      <c r="C19" s="389" t="s">
        <v>2141</v>
      </c>
      <c r="D19" s="389"/>
      <c r="E19" s="389"/>
      <c r="F19" s="22"/>
      <c r="G19" s="22"/>
      <c r="H19" s="18"/>
      <c r="I19" s="18"/>
      <c r="J19" s="18"/>
      <c r="K19" s="18"/>
      <c r="L19" s="18"/>
      <c r="M19" s="18"/>
      <c r="N19" s="18"/>
    </row>
    <row r="20" spans="2:14" ht="32.1" customHeight="1">
      <c r="B20" s="18"/>
      <c r="C20" s="380" t="s">
        <v>2142</v>
      </c>
      <c r="D20" s="380"/>
      <c r="E20" s="380"/>
      <c r="F20" s="22"/>
      <c r="G20" s="22"/>
      <c r="H20" s="18"/>
      <c r="I20" s="18"/>
      <c r="J20" s="18"/>
      <c r="K20" s="18"/>
      <c r="L20" s="18"/>
      <c r="M20" s="18"/>
      <c r="N20" s="18"/>
    </row>
    <row r="21" spans="2:14" ht="16.5">
      <c r="B21" s="18"/>
      <c r="C21" s="30"/>
      <c r="D21" s="30"/>
      <c r="E21" s="30"/>
      <c r="F21" s="22"/>
      <c r="G21" s="22"/>
      <c r="H21" s="18"/>
      <c r="I21" s="18"/>
      <c r="J21" s="18"/>
      <c r="K21" s="18"/>
      <c r="L21" s="18"/>
      <c r="M21" s="18"/>
      <c r="N21" s="18"/>
    </row>
    <row r="22" spans="2:14" ht="16.5">
      <c r="B22" s="18"/>
      <c r="C22" s="32" t="s">
        <v>2143</v>
      </c>
      <c r="D22" s="33"/>
      <c r="E22" s="33"/>
      <c r="F22" s="22"/>
      <c r="G22" s="22"/>
      <c r="H22" s="18"/>
      <c r="I22" s="18"/>
      <c r="J22" s="18"/>
      <c r="K22" s="18"/>
      <c r="L22" s="18"/>
      <c r="M22" s="18"/>
      <c r="N22" s="18"/>
    </row>
    <row r="23" spans="2:14" ht="16.5">
      <c r="B23" s="18"/>
      <c r="C23" s="33"/>
      <c r="D23" s="33"/>
      <c r="E23" s="33"/>
      <c r="F23" s="22"/>
      <c r="G23" s="22"/>
      <c r="H23" s="18"/>
      <c r="I23" s="18"/>
      <c r="J23" s="18"/>
      <c r="K23" s="18"/>
      <c r="L23" s="18"/>
      <c r="M23" s="18"/>
      <c r="N23" s="18"/>
    </row>
    <row r="24" spans="2:14" ht="16.5">
      <c r="B24" s="18"/>
      <c r="C24" s="34"/>
      <c r="D24" s="24"/>
      <c r="E24" s="24"/>
      <c r="F24" s="22"/>
      <c r="G24" s="22"/>
      <c r="H24" s="18"/>
      <c r="I24" s="18"/>
      <c r="J24" s="18"/>
      <c r="K24" s="18"/>
      <c r="L24" s="18"/>
      <c r="M24" s="18"/>
      <c r="N24" s="18"/>
    </row>
    <row r="25" spans="2:14" ht="16.5">
      <c r="B25" s="18"/>
      <c r="C25" s="35" t="s">
        <v>2144</v>
      </c>
      <c r="D25" s="24"/>
      <c r="E25" s="24"/>
      <c r="F25" s="22"/>
      <c r="G25" s="22"/>
      <c r="H25" s="18"/>
      <c r="I25" s="18"/>
      <c r="J25" s="18"/>
      <c r="K25" s="18"/>
      <c r="L25" s="18"/>
      <c r="M25" s="18"/>
      <c r="N25" s="18"/>
    </row>
    <row r="26" spans="2:14" ht="16.5">
      <c r="B26" s="18"/>
      <c r="C26" s="36"/>
      <c r="D26" s="24"/>
      <c r="E26" s="24"/>
      <c r="F26" s="22"/>
      <c r="G26" s="22"/>
      <c r="H26" s="18"/>
      <c r="I26" s="18"/>
      <c r="J26" s="18"/>
      <c r="K26" s="18"/>
      <c r="L26" s="18"/>
      <c r="M26" s="18"/>
      <c r="N26" s="18"/>
    </row>
    <row r="27" spans="2:14" ht="16.5">
      <c r="B27" s="18"/>
      <c r="C27" s="37" t="s">
        <v>2145</v>
      </c>
      <c r="D27" s="24"/>
      <c r="E27" s="24"/>
      <c r="F27" s="22"/>
      <c r="G27" s="22"/>
      <c r="H27" s="18"/>
      <c r="I27" s="18"/>
      <c r="J27" s="18"/>
      <c r="K27" s="18"/>
      <c r="L27" s="18"/>
      <c r="M27" s="18"/>
      <c r="N27" s="18"/>
    </row>
    <row r="28" spans="2:14" ht="16.5">
      <c r="B28" s="18"/>
      <c r="C28" s="37" t="s">
        <v>2146</v>
      </c>
      <c r="D28" s="24"/>
      <c r="E28" s="24"/>
      <c r="F28" s="22"/>
      <c r="G28" s="22"/>
      <c r="H28" s="18"/>
      <c r="I28" s="18"/>
      <c r="J28" s="18"/>
      <c r="K28" s="18"/>
      <c r="L28" s="18"/>
      <c r="M28" s="18"/>
      <c r="N28" s="18"/>
    </row>
    <row r="29" spans="2:14" ht="16.5">
      <c r="B29" s="18"/>
      <c r="C29" s="37" t="s">
        <v>2147</v>
      </c>
      <c r="D29" s="24"/>
      <c r="E29" s="24"/>
      <c r="F29" s="22"/>
      <c r="G29" s="22"/>
      <c r="H29" s="18"/>
      <c r="I29" s="18"/>
      <c r="J29" s="18"/>
      <c r="K29" s="18"/>
      <c r="L29" s="18"/>
      <c r="M29" s="18"/>
      <c r="N29" s="18"/>
    </row>
    <row r="30" spans="2:14" ht="16.5">
      <c r="B30" s="18"/>
      <c r="C30" s="37" t="s">
        <v>2148</v>
      </c>
      <c r="D30" s="24"/>
      <c r="E30" s="24"/>
      <c r="F30" s="22"/>
      <c r="G30" s="22"/>
      <c r="H30" s="18"/>
      <c r="I30" s="18"/>
      <c r="J30" s="18"/>
      <c r="K30" s="18"/>
      <c r="L30" s="18"/>
      <c r="M30" s="18"/>
      <c r="N30" s="18"/>
    </row>
    <row r="31" spans="2:14" ht="16.5">
      <c r="B31" s="18"/>
      <c r="C31" s="37" t="s">
        <v>2149</v>
      </c>
      <c r="D31" s="24"/>
      <c r="E31" s="24"/>
      <c r="F31" s="22"/>
      <c r="G31" s="22"/>
      <c r="H31" s="18"/>
      <c r="I31" s="18"/>
      <c r="J31" s="18"/>
      <c r="K31" s="18"/>
      <c r="L31" s="18"/>
      <c r="M31" s="18"/>
      <c r="N31" s="18"/>
    </row>
    <row r="32" spans="2:14" ht="16.5">
      <c r="B32" s="18"/>
      <c r="C32" s="34"/>
      <c r="D32" s="34"/>
      <c r="E32" s="34"/>
      <c r="F32" s="22"/>
      <c r="G32" s="22"/>
      <c r="H32" s="18"/>
      <c r="I32" s="18"/>
      <c r="J32" s="18"/>
      <c r="K32" s="18"/>
      <c r="L32" s="18"/>
      <c r="M32" s="18"/>
      <c r="N32" s="18"/>
    </row>
    <row r="33" spans="2:14" ht="16.5">
      <c r="B33" s="18"/>
      <c r="C33" s="382" t="s">
        <v>2063</v>
      </c>
      <c r="D33" s="382"/>
      <c r="E33" s="38" t="s">
        <v>2104</v>
      </c>
      <c r="F33" s="22"/>
      <c r="G33" s="22"/>
      <c r="H33" s="18"/>
      <c r="I33" s="18"/>
      <c r="J33" s="18"/>
      <c r="K33" s="18"/>
      <c r="L33" s="18"/>
      <c r="M33" s="18"/>
      <c r="N33" s="18"/>
    </row>
    <row r="34" spans="2:14" s="42" customFormat="1" ht="16.5">
      <c r="B34" s="39"/>
      <c r="C34" s="40"/>
      <c r="D34" s="40"/>
      <c r="E34" s="41"/>
      <c r="F34" s="39"/>
      <c r="G34" s="39"/>
      <c r="H34" s="39"/>
      <c r="I34" s="39"/>
      <c r="J34" s="39"/>
      <c r="K34" s="39"/>
      <c r="L34" s="39"/>
      <c r="M34" s="39"/>
      <c r="N34" s="39"/>
    </row>
    <row r="35" spans="2:14" s="44" customFormat="1" ht="33">
      <c r="B35" s="43"/>
      <c r="C35" s="175" t="s">
        <v>2362</v>
      </c>
      <c r="E35" s="45" t="s">
        <v>2150</v>
      </c>
      <c r="G35" s="46" t="s">
        <v>2151</v>
      </c>
      <c r="H35" s="43"/>
    </row>
    <row r="36" spans="2:14" s="42" customFormat="1" ht="16.5">
      <c r="B36" s="39"/>
      <c r="C36" s="47"/>
      <c r="E36" s="47"/>
      <c r="G36" s="47"/>
      <c r="H36" s="39"/>
    </row>
    <row r="37" spans="2:14" ht="16.5">
      <c r="B37" s="18"/>
      <c r="C37" s="29" t="s">
        <v>2064</v>
      </c>
      <c r="D37" s="34"/>
      <c r="E37" s="48"/>
      <c r="F37" s="22"/>
      <c r="G37" s="22"/>
      <c r="H37" s="18"/>
      <c r="I37" s="18"/>
      <c r="J37" s="18"/>
      <c r="K37" s="18"/>
      <c r="L37" s="18"/>
      <c r="M37" s="18"/>
      <c r="N37" s="18"/>
    </row>
    <row r="38" spans="2:14" ht="16.5">
      <c r="B38" s="18"/>
      <c r="C38" s="49"/>
      <c r="D38" s="49"/>
      <c r="E38" s="50"/>
      <c r="F38" s="18"/>
      <c r="G38" s="18"/>
      <c r="H38" s="18"/>
      <c r="I38" s="18"/>
      <c r="J38" s="18"/>
      <c r="K38" s="18"/>
      <c r="L38" s="18"/>
      <c r="M38" s="18"/>
      <c r="N38" s="18"/>
    </row>
    <row r="40" spans="2:14" ht="15.6" customHeight="1">
      <c r="B40" s="18"/>
      <c r="C40" s="51" t="s">
        <v>2152</v>
      </c>
      <c r="D40" s="52"/>
      <c r="E40" s="53" t="s">
        <v>2153</v>
      </c>
      <c r="F40" s="54"/>
      <c r="G40" s="55"/>
      <c r="H40" s="18"/>
    </row>
    <row r="41" spans="2:14" ht="43.5" customHeight="1">
      <c r="B41" s="18"/>
      <c r="C41" s="56" t="s">
        <v>2154</v>
      </c>
      <c r="D41" s="52"/>
      <c r="E41" s="57" t="s">
        <v>2155</v>
      </c>
      <c r="F41" s="58"/>
      <c r="G41" s="59"/>
      <c r="H41" s="18"/>
    </row>
    <row r="42" spans="2:14" ht="45" customHeight="1">
      <c r="B42" s="18"/>
      <c r="C42" s="56" t="s">
        <v>2156</v>
      </c>
      <c r="D42" s="52"/>
      <c r="E42" s="385" t="s">
        <v>2157</v>
      </c>
      <c r="F42" s="386"/>
      <c r="G42" s="59"/>
      <c r="H42" s="18"/>
    </row>
    <row r="43" spans="2:14" ht="30" customHeight="1">
      <c r="B43" s="18"/>
      <c r="C43" s="56" t="s">
        <v>2158</v>
      </c>
      <c r="D43" s="52"/>
      <c r="E43" s="57" t="s">
        <v>2159</v>
      </c>
      <c r="F43" s="58"/>
      <c r="G43" s="59"/>
      <c r="H43" s="18"/>
    </row>
    <row r="44" spans="2:14" ht="48" customHeight="1">
      <c r="B44" s="18"/>
      <c r="C44" s="60" t="s">
        <v>2160</v>
      </c>
      <c r="D44" s="52"/>
      <c r="E44" s="387" t="s">
        <v>2161</v>
      </c>
      <c r="F44" s="388"/>
      <c r="G44" s="61"/>
      <c r="H44" s="18"/>
    </row>
    <row r="45" spans="2:14" ht="9" customHeight="1">
      <c r="B45" s="18"/>
      <c r="H45" s="18"/>
    </row>
    <row r="46" spans="2:14" ht="17.25" customHeight="1" thickBot="1">
      <c r="B46" s="18"/>
      <c r="C46" s="383" t="s">
        <v>2162</v>
      </c>
      <c r="D46" s="383"/>
      <c r="E46" s="383"/>
      <c r="F46" s="383"/>
      <c r="G46" s="383"/>
      <c r="H46" s="18"/>
    </row>
    <row r="47" spans="2:14" ht="24" customHeight="1" thickBot="1">
      <c r="B47" s="18"/>
      <c r="C47" s="384" t="s">
        <v>2163</v>
      </c>
      <c r="D47" s="384"/>
      <c r="E47" s="384"/>
      <c r="F47" s="384"/>
      <c r="G47" s="384"/>
      <c r="H47" s="18"/>
    </row>
    <row r="48" spans="2:14" ht="19.5" customHeight="1" thickBot="1">
      <c r="C48" s="383" t="s">
        <v>2164</v>
      </c>
      <c r="D48" s="383"/>
      <c r="E48" s="383"/>
      <c r="F48" s="383"/>
      <c r="G48" s="383"/>
    </row>
    <row r="49" spans="2:15" ht="18.75" customHeight="1" thickBot="1">
      <c r="C49" s="377" t="s">
        <v>2165</v>
      </c>
      <c r="D49" s="377"/>
      <c r="E49" s="377"/>
      <c r="F49" s="377"/>
      <c r="G49" s="377"/>
    </row>
    <row r="50" spans="2:15" ht="17.25" thickBot="1">
      <c r="C50" s="62"/>
      <c r="D50" s="62"/>
      <c r="E50" s="62"/>
      <c r="F50" s="62"/>
      <c r="G50" s="63"/>
    </row>
    <row r="51" spans="2:15" ht="18.75" customHeight="1">
      <c r="C51" s="378" t="s">
        <v>2166</v>
      </c>
      <c r="D51" s="378"/>
      <c r="E51" s="378"/>
      <c r="G51" s="18"/>
    </row>
    <row r="52" spans="2:15" ht="16.5">
      <c r="C52" s="379" t="s">
        <v>2360</v>
      </c>
      <c r="D52" s="379"/>
      <c r="E52" s="379"/>
    </row>
    <row r="53" spans="2:15" ht="16.5">
      <c r="B53" s="64" t="s">
        <v>2167</v>
      </c>
      <c r="C53" s="65"/>
      <c r="D53" s="64"/>
      <c r="E53" s="66"/>
      <c r="F53" s="64"/>
      <c r="G53" s="64"/>
      <c r="H53" s="18"/>
    </row>
    <row r="54" spans="2:15" ht="16.5">
      <c r="B54" s="67"/>
      <c r="C54" s="67"/>
      <c r="D54" s="18"/>
      <c r="E54" s="68"/>
      <c r="F54" s="18"/>
      <c r="G54" s="68"/>
      <c r="H54" s="18"/>
    </row>
    <row r="55" spans="2:15" s="71" customFormat="1" ht="16.5">
      <c r="B55" s="64" t="s">
        <v>2168</v>
      </c>
      <c r="C55" s="69"/>
      <c r="D55" s="64"/>
      <c r="E55" s="70"/>
      <c r="F55" s="64"/>
      <c r="G55" s="64"/>
      <c r="H55" s="64"/>
    </row>
    <row r="56" spans="2:15" s="71" customFormat="1" ht="16.5">
      <c r="B56" s="64" t="s">
        <v>2168</v>
      </c>
      <c r="C56" s="69"/>
      <c r="D56" s="64"/>
      <c r="E56" s="70"/>
      <c r="F56" s="64"/>
      <c r="G56" s="64"/>
      <c r="H56" s="64"/>
    </row>
    <row r="57" spans="2:15" ht="15" customHeight="1">
      <c r="B57" s="67"/>
      <c r="C57" s="67"/>
      <c r="D57" s="18"/>
      <c r="E57" s="68"/>
      <c r="F57" s="18"/>
      <c r="G57" s="68"/>
      <c r="H57" s="18"/>
    </row>
    <row r="58" spans="2:15" ht="16.5">
      <c r="B58" s="64" t="s">
        <v>2169</v>
      </c>
      <c r="C58" s="72"/>
      <c r="D58" s="64"/>
      <c r="E58" s="66"/>
      <c r="F58" s="64"/>
      <c r="G58" s="64"/>
      <c r="H58" s="18"/>
      <c r="O58" s="71"/>
    </row>
    <row r="59" spans="2:15" s="71" customFormat="1" ht="16.5">
      <c r="B59" s="64" t="s">
        <v>2169</v>
      </c>
      <c r="C59" s="69"/>
      <c r="D59" s="64"/>
      <c r="E59" s="66"/>
      <c r="F59" s="64"/>
      <c r="G59" s="64"/>
      <c r="H59" s="64"/>
    </row>
    <row r="60" spans="2:15" ht="16.5">
      <c r="B60" s="64" t="s">
        <v>2169</v>
      </c>
      <c r="C60" s="69"/>
      <c r="D60" s="64"/>
      <c r="E60" s="70"/>
      <c r="F60" s="64"/>
      <c r="G60" s="64"/>
      <c r="H60" s="18"/>
    </row>
    <row r="61" spans="2:15" s="71" customFormat="1" ht="16.5">
      <c r="B61" s="64" t="s">
        <v>2169</v>
      </c>
      <c r="C61" s="69"/>
      <c r="D61" s="64"/>
      <c r="E61" s="66"/>
      <c r="F61" s="64"/>
      <c r="G61" s="73"/>
      <c r="H61" s="64"/>
    </row>
    <row r="62" spans="2:15" ht="16.5">
      <c r="B62" s="64" t="s">
        <v>2169</v>
      </c>
      <c r="C62" s="72"/>
      <c r="D62" s="64"/>
      <c r="E62" s="66"/>
      <c r="F62" s="64"/>
      <c r="G62" s="64"/>
      <c r="H62" s="18"/>
    </row>
    <row r="63" spans="2:15" ht="16.5">
      <c r="B63" s="64" t="s">
        <v>2169</v>
      </c>
      <c r="C63" s="69"/>
      <c r="D63" s="64"/>
      <c r="E63" s="70"/>
      <c r="F63" s="64"/>
      <c r="G63" s="64"/>
      <c r="H63" s="18"/>
    </row>
    <row r="64" spans="2:15" s="71" customFormat="1" ht="16.5">
      <c r="B64" s="64" t="s">
        <v>2169</v>
      </c>
      <c r="C64" s="69"/>
      <c r="D64" s="64"/>
      <c r="E64" s="66"/>
      <c r="F64" s="64"/>
      <c r="G64" s="73"/>
      <c r="H64" s="64"/>
    </row>
    <row r="65" spans="2:8" ht="16.5">
      <c r="B65" s="64" t="s">
        <v>2169</v>
      </c>
      <c r="C65" s="72"/>
      <c r="D65" s="64"/>
      <c r="E65" s="66"/>
      <c r="F65" s="64"/>
      <c r="G65" s="64"/>
      <c r="H65" s="18"/>
    </row>
    <row r="66" spans="2:8" s="71" customFormat="1" ht="16.5">
      <c r="B66" s="64" t="s">
        <v>2169</v>
      </c>
      <c r="C66" s="69"/>
      <c r="D66" s="64"/>
      <c r="E66" s="70"/>
      <c r="F66" s="64"/>
      <c r="G66" s="64"/>
      <c r="H66" s="64"/>
    </row>
    <row r="67" spans="2:8" s="71" customFormat="1" ht="16.5">
      <c r="B67" s="64" t="s">
        <v>2169</v>
      </c>
      <c r="C67" s="69"/>
      <c r="D67" s="64"/>
      <c r="E67" s="66"/>
      <c r="F67" s="64"/>
      <c r="G67" s="73"/>
      <c r="H67" s="64"/>
    </row>
    <row r="68" spans="2:8" s="71" customFormat="1" ht="16.5">
      <c r="B68" s="67"/>
      <c r="C68" s="67"/>
      <c r="D68" s="18"/>
      <c r="E68" s="68"/>
      <c r="F68" s="18"/>
      <c r="G68" s="68"/>
      <c r="H68" s="64"/>
    </row>
    <row r="69" spans="2:8" ht="16.5">
      <c r="B69" s="64" t="s">
        <v>2170</v>
      </c>
      <c r="C69" s="65"/>
      <c r="D69" s="64"/>
      <c r="E69" s="66"/>
      <c r="F69" s="64"/>
      <c r="G69" s="64"/>
      <c r="H69" s="18"/>
    </row>
    <row r="70" spans="2:8" s="71" customFormat="1" ht="16.5">
      <c r="B70" s="64" t="s">
        <v>2170</v>
      </c>
      <c r="C70" s="74"/>
      <c r="D70" s="64"/>
      <c r="E70" s="66"/>
      <c r="F70" s="64"/>
      <c r="G70" s="64"/>
      <c r="H70" s="64"/>
    </row>
    <row r="71" spans="2:8" s="71" customFormat="1" ht="16.5">
      <c r="B71" s="64" t="s">
        <v>2170</v>
      </c>
      <c r="C71" s="74"/>
      <c r="D71" s="64"/>
      <c r="E71" s="66"/>
      <c r="F71" s="64"/>
      <c r="G71" s="64"/>
      <c r="H71" s="64"/>
    </row>
    <row r="72" spans="2:8" ht="16.5">
      <c r="B72" s="64" t="s">
        <v>2170</v>
      </c>
      <c r="C72" s="74"/>
      <c r="D72" s="64"/>
      <c r="E72" s="66"/>
      <c r="F72" s="64"/>
      <c r="G72" s="64"/>
      <c r="H72" s="18"/>
    </row>
    <row r="73" spans="2:8" s="71" customFormat="1" ht="16.5">
      <c r="B73" s="64" t="s">
        <v>2170</v>
      </c>
      <c r="C73" s="74"/>
      <c r="D73" s="64"/>
      <c r="E73" s="66"/>
      <c r="F73" s="64"/>
      <c r="G73" s="64"/>
      <c r="H73" s="64"/>
    </row>
    <row r="74" spans="2:8" s="71" customFormat="1" ht="16.5">
      <c r="B74" s="64" t="s">
        <v>2170</v>
      </c>
      <c r="C74" s="75"/>
      <c r="D74" s="64"/>
      <c r="E74" s="66"/>
      <c r="F74" s="64"/>
      <c r="G74" s="64"/>
      <c r="H74" s="64"/>
    </row>
    <row r="75" spans="2:8" ht="16.5">
      <c r="B75" s="64" t="s">
        <v>2170</v>
      </c>
      <c r="C75" s="74"/>
      <c r="D75" s="64"/>
      <c r="E75" s="66"/>
      <c r="F75" s="64"/>
      <c r="G75" s="64"/>
      <c r="H75" s="18"/>
    </row>
    <row r="76" spans="2:8" ht="16.5">
      <c r="B76" s="64" t="s">
        <v>2170</v>
      </c>
      <c r="C76" s="74"/>
      <c r="D76" s="64"/>
      <c r="E76" s="66"/>
      <c r="F76" s="64"/>
      <c r="G76" s="64"/>
      <c r="H76" s="18"/>
    </row>
    <row r="77" spans="2:8" ht="16.5">
      <c r="B77" s="64" t="s">
        <v>2170</v>
      </c>
      <c r="C77" s="76"/>
      <c r="D77" s="64"/>
      <c r="E77" s="66"/>
      <c r="F77" s="64"/>
      <c r="G77" s="64"/>
      <c r="H77" s="18"/>
    </row>
    <row r="78" spans="2:8" ht="16.5">
      <c r="B78" s="64" t="s">
        <v>2170</v>
      </c>
      <c r="C78" s="74"/>
      <c r="D78" s="64"/>
      <c r="E78" s="77"/>
      <c r="F78" s="64"/>
      <c r="G78" s="64"/>
      <c r="H78" s="18"/>
    </row>
    <row r="79" spans="2:8" ht="16.5">
      <c r="B79" s="64" t="s">
        <v>2170</v>
      </c>
      <c r="C79" s="78"/>
      <c r="D79" s="64"/>
      <c r="E79" s="66"/>
      <c r="F79" s="64"/>
      <c r="G79" s="64"/>
      <c r="H79" s="18"/>
    </row>
    <row r="80" spans="2:8" ht="16.5">
      <c r="B80" s="64" t="s">
        <v>2170</v>
      </c>
      <c r="C80" s="74"/>
      <c r="D80" s="64"/>
      <c r="E80" s="66"/>
      <c r="F80" s="64"/>
      <c r="G80" s="64"/>
      <c r="H80" s="18"/>
    </row>
    <row r="81" spans="2:8" ht="16.5">
      <c r="B81" s="64" t="s">
        <v>2170</v>
      </c>
      <c r="C81" s="74"/>
      <c r="D81" s="64"/>
      <c r="E81" s="66"/>
      <c r="F81" s="64"/>
      <c r="G81" s="64"/>
      <c r="H81" s="18"/>
    </row>
    <row r="82" spans="2:8" ht="16.5">
      <c r="B82" s="64" t="s">
        <v>2170</v>
      </c>
      <c r="C82" s="74"/>
      <c r="D82" s="64"/>
      <c r="E82" s="66"/>
      <c r="F82" s="64"/>
      <c r="G82" s="64"/>
      <c r="H82" s="18"/>
    </row>
    <row r="83" spans="2:8" ht="16.5">
      <c r="B83" s="64" t="s">
        <v>2170</v>
      </c>
      <c r="C83" s="74"/>
      <c r="D83" s="64"/>
      <c r="E83" s="66"/>
      <c r="F83" s="64"/>
      <c r="G83" s="64"/>
      <c r="H83" s="18"/>
    </row>
    <row r="84" spans="2:8" ht="16.5">
      <c r="B84" s="64"/>
      <c r="C84" s="67"/>
      <c r="D84" s="79"/>
      <c r="E84" s="80"/>
      <c r="F84" s="79"/>
      <c r="G84" s="79"/>
      <c r="H84" s="18"/>
    </row>
    <row r="85" spans="2:8" ht="16.5">
      <c r="B85" s="64"/>
      <c r="C85" s="69"/>
      <c r="D85" s="64"/>
      <c r="E85" s="81"/>
      <c r="F85" s="64"/>
      <c r="G85" s="64"/>
      <c r="H85" s="18"/>
    </row>
    <row r="86" spans="2:8" ht="16.5">
      <c r="B86" s="64"/>
      <c r="C86" s="69"/>
      <c r="D86" s="64"/>
      <c r="E86" s="81"/>
      <c r="F86" s="64"/>
      <c r="G86" s="64"/>
      <c r="H86" s="18"/>
    </row>
    <row r="87" spans="2:8" ht="16.5">
      <c r="B87" s="64"/>
      <c r="C87" s="69"/>
      <c r="D87" s="64"/>
      <c r="E87" s="81"/>
      <c r="F87" s="64"/>
      <c r="G87" s="64"/>
      <c r="H87" s="18"/>
    </row>
    <row r="88" spans="2:8" ht="16.5">
      <c r="B88" s="64"/>
      <c r="C88" s="69"/>
      <c r="D88" s="64"/>
      <c r="E88" s="81"/>
      <c r="F88" s="64"/>
      <c r="G88" s="64"/>
      <c r="H88" s="18"/>
    </row>
    <row r="89" spans="2:8" s="71" customFormat="1" ht="16.5">
      <c r="B89" s="67"/>
      <c r="C89" s="67"/>
      <c r="D89" s="79"/>
      <c r="E89" s="80"/>
      <c r="F89" s="79"/>
      <c r="G89" s="79"/>
      <c r="H89" s="64"/>
    </row>
    <row r="90" spans="2:8" ht="16.5">
      <c r="B90" s="64" t="s">
        <v>2171</v>
      </c>
      <c r="C90" s="69"/>
      <c r="D90" s="64"/>
      <c r="E90" s="66"/>
      <c r="F90" s="64"/>
      <c r="G90" s="64"/>
      <c r="H90" s="18"/>
    </row>
    <row r="91" spans="2:8" ht="16.5">
      <c r="B91" s="64" t="s">
        <v>2171</v>
      </c>
      <c r="C91" s="69"/>
      <c r="D91" s="64"/>
      <c r="E91" s="66"/>
      <c r="F91" s="64"/>
      <c r="G91" s="64"/>
      <c r="H91" s="18"/>
    </row>
    <row r="92" spans="2:8" ht="16.5">
      <c r="B92" s="64" t="s">
        <v>2171</v>
      </c>
      <c r="C92" s="69"/>
      <c r="D92" s="64"/>
      <c r="E92" s="66"/>
      <c r="F92" s="64"/>
      <c r="G92" s="64"/>
      <c r="H92" s="18"/>
    </row>
    <row r="93" spans="2:8" ht="16.5">
      <c r="B93" s="64" t="s">
        <v>2171</v>
      </c>
      <c r="C93" s="66"/>
      <c r="D93" s="64"/>
      <c r="E93" s="66"/>
      <c r="F93" s="64"/>
      <c r="G93" s="64"/>
      <c r="H93" s="18"/>
    </row>
    <row r="94" spans="2:8" ht="16.5">
      <c r="B94" s="18"/>
      <c r="C94" s="49"/>
      <c r="D94" s="49"/>
      <c r="E94" s="49"/>
      <c r="F94" s="49"/>
      <c r="G94" s="18"/>
      <c r="H94" s="18"/>
    </row>
    <row r="95" spans="2:8" ht="16.5">
      <c r="B95" s="18"/>
      <c r="H95" s="18"/>
    </row>
    <row r="103" ht="16.5"/>
    <row r="104" ht="16.5"/>
    <row r="105" ht="16.5"/>
    <row r="106" ht="16.5"/>
    <row r="107" ht="16.5"/>
    <row r="108" ht="16.5"/>
    <row r="109" ht="16.5"/>
    <row r="110" ht="16.5"/>
    <row r="111" ht="16.5"/>
    <row r="112" ht="16.5"/>
    <row r="113" ht="16.5"/>
    <row r="114" ht="16.5"/>
    <row r="115" ht="16.5"/>
    <row r="116" ht="16.5"/>
    <row r="117" ht="16.5"/>
    <row r="118" ht="16.5"/>
    <row r="119" ht="16.5"/>
    <row r="120" ht="16.5"/>
    <row r="121" ht="16.5"/>
    <row r="122" ht="16.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formula1>10000</formula1>
      <formula2>50000</formula2>
    </dataValidation>
    <dataValidation type="whole" errorStyle="warning" allowBlank="1" showInputMessage="1" showErrorMessage="1" errorTitle="Veuillez ne pas modifier" error="Renseigné par le Secrétariat International" sqref="G4">
      <formula1>444</formula1>
      <formula2>555</formula2>
    </dataValidation>
    <dataValidation type="whole" allowBlank="1" showInputMessage="1" showErrorMessage="1" errorTitle="Veuillez ne pas modifier" error="Veuillez ne pas modifier ces cellules" sqref="C46:G49 C42">
      <formula1>444</formula1>
      <formula2>445</formula2>
    </dataValidation>
    <dataValidation allowBlank="1" showInputMessage="1" showErrorMessage="1" errorTitle="Veuillez ne pas modifier" error="Veuillez ne pas modifier ces cellules" sqref="C52:E52"/>
    <dataValidation type="whole" allowBlank="1" showInputMessage="1" showErrorMessage="1" errorTitle="Veuillez ne pas modifier" error="Veuillez ne pas modifier ces cellules" sqref="C11">
      <formula1>4</formula1>
      <formula2>5</formula2>
    </dataValidation>
  </dataValidations>
  <hyperlinks>
    <hyperlink ref="C49:G49" r:id="rId1" display="Give us your feedback or report a conflict in the data! Write to us at  data@eiti.org"/>
    <hyperlink ref="G49" r:id="rId2" display="Give us your feedback or report a conflict in the data! Write to us at  data@eiti.org"/>
    <hyperlink ref="E49:F49" r:id="rId3" display="Give us your feedback or report a conflict in the data! Write to us at  data@eiti.org"/>
    <hyperlink ref="F49" r:id="rId4" display="Give us your feedback or report a conflict in the data! Write to us at  data@eiti.org"/>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hyperlink ref="E33" r:id="rId6"/>
    <hyperlink ref="C46:G46" r:id="rId7" display="Pour plus d’information sur l’ITIE, visitez notre site Internet  https://eiti.org"/>
    <hyperlink ref="C47:G47" r:id="rId8" display="Vous voulez en savoir plus sur votre pays ? Vérifiez si votre pays met en œuvre la Norme ITIE en visitant https://eiti.org/countries"/>
    <hyperlink ref="C48:G48" r:id="rId9" display="Pour la version la plus récente des modèles de données résumées, consultez https://eiti.org/fr/document/modele-donnees-resumees-itie"/>
    <hyperlink ref="C19:E19" r:id="rId10" display="3. Prière de soumettre cette fiche de données en même temps que le Rapport ITIE. L’envoyer au Secrétariat international à : data@eiti.org. "/>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dimension ref="A1:O126"/>
  <sheetViews>
    <sheetView showGridLines="0" topLeftCell="A7" zoomScale="70" zoomScaleNormal="70" workbookViewId="0">
      <selection activeCell="C25" sqref="C25"/>
    </sheetView>
  </sheetViews>
  <sheetFormatPr baseColWidth="10" defaultColWidth="4" defaultRowHeight="24" customHeight="1"/>
  <cols>
    <col min="1" max="1" width="4" style="205"/>
    <col min="2" max="2" width="4" style="205" hidden="1" customWidth="1"/>
    <col min="3" max="3" width="84.140625" style="205" customWidth="1"/>
    <col min="4" max="4" width="2.85546875" style="205" customWidth="1"/>
    <col min="5" max="5" width="85" style="205" bestFit="1" customWidth="1"/>
    <col min="6" max="6" width="2.85546875" style="205" customWidth="1"/>
    <col min="7" max="7" width="70.42578125" style="205" customWidth="1"/>
    <col min="8" max="10" width="4" style="205"/>
    <col min="11" max="11" width="9.5703125" style="205" bestFit="1" customWidth="1"/>
    <col min="12" max="14" width="4" style="205"/>
    <col min="15" max="15" width="42" style="205" bestFit="1" customWidth="1"/>
    <col min="16" max="16" width="50" style="205" customWidth="1"/>
    <col min="17" max="16384" width="4" style="205"/>
  </cols>
  <sheetData>
    <row r="1" spans="3:9" ht="15.75" hidden="1" customHeight="1"/>
    <row r="2" spans="3:9" ht="16.5" hidden="1"/>
    <row r="3" spans="3:9" ht="16.5" hidden="1">
      <c r="E3" s="238"/>
      <c r="G3" s="238" t="s">
        <v>2172</v>
      </c>
    </row>
    <row r="4" spans="3:9" ht="16.5" hidden="1">
      <c r="E4" s="238"/>
      <c r="G4" s="238" t="str">
        <f>[2]Introduction!G4</f>
        <v>AAAA-MM-JJ</v>
      </c>
    </row>
    <row r="5" spans="3:9" ht="16.5" hidden="1"/>
    <row r="6" spans="3:9" ht="16.5" hidden="1"/>
    <row r="7" spans="3:9" ht="16.5"/>
    <row r="8" spans="3:9" ht="16.5">
      <c r="C8" s="239" t="s">
        <v>2212</v>
      </c>
      <c r="D8" s="239"/>
      <c r="E8" s="239"/>
      <c r="F8" s="239"/>
      <c r="G8" s="239"/>
    </row>
    <row r="9" spans="3:9" ht="19.5" customHeight="1">
      <c r="C9" s="82" t="s">
        <v>2173</v>
      </c>
      <c r="D9" s="83"/>
      <c r="E9" s="83"/>
      <c r="F9" s="83"/>
      <c r="G9" s="82"/>
    </row>
    <row r="10" spans="3:9" ht="30.6" customHeight="1">
      <c r="C10" s="394" t="s">
        <v>2213</v>
      </c>
      <c r="D10" s="394"/>
      <c r="E10" s="394"/>
      <c r="F10" s="240"/>
      <c r="G10" s="395"/>
    </row>
    <row r="11" spans="3:9" ht="31.5" customHeight="1">
      <c r="C11" s="396" t="s">
        <v>2105</v>
      </c>
      <c r="D11" s="396"/>
      <c r="E11" s="396"/>
      <c r="F11" s="240"/>
      <c r="G11" s="395"/>
    </row>
    <row r="12" spans="3:9" ht="14.45" customHeight="1">
      <c r="C12" s="396" t="s">
        <v>2214</v>
      </c>
      <c r="D12" s="396"/>
      <c r="E12" s="396"/>
      <c r="F12" s="396"/>
      <c r="G12" s="395"/>
    </row>
    <row r="13" spans="3:9" ht="14.1" customHeight="1">
      <c r="C13" s="237" t="s">
        <v>2215</v>
      </c>
      <c r="D13" s="237"/>
      <c r="E13" s="237"/>
      <c r="F13" s="237"/>
      <c r="G13" s="395"/>
      <c r="H13" s="86"/>
      <c r="I13" s="86"/>
    </row>
    <row r="14" spans="3:9" ht="16.5">
      <c r="D14" s="241"/>
      <c r="E14" s="241"/>
    </row>
    <row r="15" spans="3:9" ht="33">
      <c r="C15" s="175" t="s">
        <v>2362</v>
      </c>
      <c r="D15" s="42"/>
      <c r="E15" s="45" t="s">
        <v>2065</v>
      </c>
      <c r="F15" s="42"/>
      <c r="G15" s="242" t="s">
        <v>2151</v>
      </c>
    </row>
    <row r="16" spans="3:9" ht="16.5">
      <c r="D16" s="241"/>
      <c r="E16" s="241"/>
    </row>
    <row r="17" spans="1:7" ht="24.75" thickBot="1">
      <c r="B17" s="243"/>
      <c r="C17" s="244" t="s">
        <v>2174</v>
      </c>
      <c r="D17" s="245"/>
      <c r="E17" s="246"/>
      <c r="F17" s="245"/>
      <c r="G17" s="245"/>
    </row>
    <row r="18" spans="1:7" ht="17.25" thickBot="1">
      <c r="A18" s="247"/>
      <c r="B18" s="247"/>
      <c r="C18" s="248" t="s">
        <v>2175</v>
      </c>
      <c r="D18" s="249"/>
      <c r="E18" s="250" t="s">
        <v>2176</v>
      </c>
      <c r="F18" s="249"/>
      <c r="G18" s="251" t="s">
        <v>2177</v>
      </c>
    </row>
    <row r="19" spans="1:7" ht="17.25" thickBot="1">
      <c r="B19" s="252"/>
      <c r="C19" s="253" t="s">
        <v>2167</v>
      </c>
      <c r="D19" s="245"/>
      <c r="E19" s="254"/>
      <c r="F19" s="245"/>
      <c r="G19" s="254"/>
    </row>
    <row r="20" spans="1:7" ht="16.5">
      <c r="A20" s="206"/>
      <c r="B20" s="206" t="s">
        <v>2167</v>
      </c>
      <c r="C20" s="255" t="s">
        <v>2178</v>
      </c>
      <c r="D20" s="206"/>
      <c r="E20" s="176" t="s">
        <v>121</v>
      </c>
      <c r="F20" s="206"/>
      <c r="G20" s="88"/>
    </row>
    <row r="21" spans="1:7" ht="16.5">
      <c r="A21" s="206"/>
      <c r="B21" s="206" t="s">
        <v>2167</v>
      </c>
      <c r="C21" s="256" t="s">
        <v>2179</v>
      </c>
      <c r="D21" s="206"/>
      <c r="E21" s="257" t="str">
        <f>IFERROR(VLOOKUP($E$20,[2]!Table1_Country_codes_and_currencies[#Data],3,FALSE),"")</f>
        <v>TCD</v>
      </c>
      <c r="F21" s="206"/>
      <c r="G21" s="88"/>
    </row>
    <row r="22" spans="1:7" ht="16.5">
      <c r="B22" s="206" t="s">
        <v>2167</v>
      </c>
      <c r="C22" s="256" t="s">
        <v>2180</v>
      </c>
      <c r="D22" s="206"/>
      <c r="E22" s="257" t="str">
        <f>IFERROR(VLOOKUP($E$20,[2]!Table1_Country_codes_and_currencies[#Data],7,FALSE),"")</f>
        <v>Franc CFA d’Afrique centrale</v>
      </c>
      <c r="F22" s="206"/>
      <c r="G22" s="88"/>
    </row>
    <row r="23" spans="1:7" ht="17.25" thickBot="1">
      <c r="B23" s="206" t="s">
        <v>2167</v>
      </c>
      <c r="C23" s="258" t="s">
        <v>2181</v>
      </c>
      <c r="D23" s="259"/>
      <c r="E23" s="260" t="str">
        <f>IFERROR(VLOOKUP($E$20,[2]!Table1_Country_codes_and_currencies[#Data],5,FALSE),"")</f>
        <v>XAF</v>
      </c>
      <c r="F23" s="259"/>
      <c r="G23" s="89"/>
    </row>
    <row r="24" spans="1:7" ht="17.25" thickBot="1">
      <c r="B24" s="252"/>
      <c r="C24" s="253" t="s">
        <v>2168</v>
      </c>
      <c r="D24" s="245"/>
      <c r="E24" s="254"/>
      <c r="F24" s="245"/>
      <c r="G24" s="254"/>
    </row>
    <row r="25" spans="1:7" ht="16.5">
      <c r="A25" s="206"/>
      <c r="B25" s="206" t="s">
        <v>2168</v>
      </c>
      <c r="C25" s="255" t="s">
        <v>2182</v>
      </c>
      <c r="D25" s="206"/>
      <c r="E25" s="177">
        <v>43101</v>
      </c>
      <c r="F25" s="206"/>
      <c r="G25" s="397" t="s">
        <v>2732</v>
      </c>
    </row>
    <row r="26" spans="1:7" ht="17.25" thickBot="1">
      <c r="A26" s="206"/>
      <c r="B26" s="206" t="s">
        <v>2168</v>
      </c>
      <c r="C26" s="261" t="s">
        <v>2183</v>
      </c>
      <c r="D26" s="259"/>
      <c r="E26" s="177">
        <v>43465</v>
      </c>
      <c r="F26" s="259"/>
      <c r="G26" s="398"/>
    </row>
    <row r="27" spans="1:7" ht="17.25" thickBot="1">
      <c r="B27" s="252"/>
      <c r="C27" s="253" t="s">
        <v>2169</v>
      </c>
      <c r="D27" s="245"/>
      <c r="E27" s="90"/>
      <c r="F27" s="245"/>
      <c r="G27" s="254"/>
    </row>
    <row r="28" spans="1:7" ht="16.5">
      <c r="B28" s="206" t="s">
        <v>2169</v>
      </c>
      <c r="C28" s="262" t="s">
        <v>2184</v>
      </c>
      <c r="D28" s="206"/>
      <c r="E28" s="176" t="s">
        <v>1470</v>
      </c>
      <c r="F28" s="206"/>
      <c r="G28" s="88"/>
    </row>
    <row r="29" spans="1:7" ht="16.5">
      <c r="A29" s="206"/>
      <c r="B29" s="206" t="s">
        <v>2169</v>
      </c>
      <c r="C29" s="255" t="s">
        <v>2185</v>
      </c>
      <c r="D29" s="206"/>
      <c r="E29" s="263" t="s">
        <v>2663</v>
      </c>
      <c r="F29" s="206"/>
      <c r="G29" s="88"/>
    </row>
    <row r="30" spans="1:7" ht="16.5">
      <c r="B30" s="206" t="s">
        <v>2169</v>
      </c>
      <c r="C30" s="255" t="s">
        <v>2186</v>
      </c>
      <c r="D30" s="206"/>
      <c r="E30" s="264" t="s">
        <v>2664</v>
      </c>
      <c r="F30" s="206"/>
      <c r="G30" s="88"/>
    </row>
    <row r="31" spans="1:7" ht="16.5">
      <c r="A31" s="206"/>
      <c r="B31" s="206" t="s">
        <v>2169</v>
      </c>
      <c r="C31" s="255" t="s">
        <v>2187</v>
      </c>
      <c r="D31" s="206"/>
      <c r="E31" s="178"/>
      <c r="F31" s="206"/>
      <c r="G31" s="88"/>
    </row>
    <row r="32" spans="1:7" ht="33">
      <c r="B32" s="206" t="s">
        <v>2169</v>
      </c>
      <c r="C32" s="265" t="s">
        <v>2112</v>
      </c>
      <c r="D32" s="266"/>
      <c r="E32" s="263" t="s">
        <v>2519</v>
      </c>
      <c r="F32" s="266"/>
      <c r="G32" s="91"/>
    </row>
    <row r="33" spans="1:9" ht="16.5">
      <c r="B33" s="206" t="s">
        <v>2169</v>
      </c>
      <c r="C33" s="255" t="s">
        <v>2188</v>
      </c>
      <c r="D33" s="206"/>
      <c r="E33" s="264" t="str">
        <f>IF(OR($E$32=[2]Listes!$I$4,$E$32=[2]Listes!$I$5),"&lt;Date sous ce format: AAAA-MM-JJ&gt;","")</f>
        <v/>
      </c>
      <c r="F33" s="206"/>
      <c r="G33" s="267"/>
    </row>
    <row r="34" spans="1:9" ht="16.5">
      <c r="A34" s="206"/>
      <c r="B34" s="206" t="s">
        <v>2169</v>
      </c>
      <c r="C34" s="255" t="s">
        <v>2189</v>
      </c>
      <c r="D34" s="206"/>
      <c r="E34" s="178" t="str">
        <f>IF(OR($E$32=[2]Listes!$I$4,$E$32=[2]Listes!$I$5),"&lt;URL&gt;","")</f>
        <v/>
      </c>
      <c r="F34" s="206"/>
      <c r="G34" s="267"/>
    </row>
    <row r="35" spans="1:9" ht="16.5">
      <c r="B35" s="206" t="s">
        <v>2169</v>
      </c>
      <c r="C35" s="265" t="s">
        <v>2190</v>
      </c>
      <c r="D35" s="266"/>
      <c r="E35" s="263" t="s">
        <v>1502</v>
      </c>
      <c r="F35" s="268"/>
      <c r="G35" s="92"/>
    </row>
    <row r="36" spans="1:9" ht="16.5">
      <c r="A36" s="206"/>
      <c r="B36" s="206" t="s">
        <v>2169</v>
      </c>
      <c r="C36" s="255" t="s">
        <v>2191</v>
      </c>
      <c r="D36" s="206"/>
      <c r="E36" s="264" t="str">
        <f>IF(OR($E$35=[2]Listes!$I$4,$E$35=[2]Listes!$I$5),"&lt;Date sous ce format: AAAA-MM-JJ&gt;","")</f>
        <v/>
      </c>
      <c r="F36" s="206"/>
      <c r="G36" s="88"/>
    </row>
    <row r="37" spans="1:9" ht="17.25" thickBot="1">
      <c r="A37" s="206"/>
      <c r="B37" s="206" t="s">
        <v>2169</v>
      </c>
      <c r="C37" s="255" t="s">
        <v>2192</v>
      </c>
      <c r="D37" s="269"/>
      <c r="E37" s="179"/>
      <c r="F37" s="259"/>
      <c r="G37" s="93"/>
      <c r="H37" s="212"/>
      <c r="I37" s="212"/>
    </row>
    <row r="38" spans="1:9" ht="15.95" customHeight="1" thickBot="1">
      <c r="C38" s="197" t="s">
        <v>2523</v>
      </c>
      <c r="D38" s="270"/>
      <c r="E38" s="271"/>
      <c r="F38" s="272"/>
      <c r="G38" s="273"/>
      <c r="H38" s="212"/>
      <c r="I38" s="212"/>
    </row>
    <row r="39" spans="1:9" ht="81.75" customHeight="1">
      <c r="A39" s="206"/>
      <c r="B39" s="274"/>
      <c r="C39" s="275" t="s">
        <v>2193</v>
      </c>
      <c r="D39" s="276"/>
      <c r="E39" s="180" t="s">
        <v>2665</v>
      </c>
      <c r="F39" s="212"/>
      <c r="G39" s="399" t="s">
        <v>2666</v>
      </c>
      <c r="H39" s="212"/>
      <c r="I39" s="212"/>
    </row>
    <row r="40" spans="1:9" ht="92.25" customHeight="1" thickBot="1">
      <c r="B40" s="206" t="s">
        <v>2170</v>
      </c>
      <c r="C40" s="277" t="s">
        <v>2194</v>
      </c>
      <c r="D40" s="278"/>
      <c r="E40" s="279" t="s">
        <v>2667</v>
      </c>
      <c r="F40" s="280"/>
      <c r="G40" s="400"/>
      <c r="H40" s="212"/>
      <c r="I40" s="212"/>
    </row>
    <row r="41" spans="1:9" ht="18" customHeight="1" thickBot="1">
      <c r="A41" s="206"/>
      <c r="B41" s="206" t="s">
        <v>2170</v>
      </c>
      <c r="C41" s="253" t="s">
        <v>2170</v>
      </c>
      <c r="D41" s="245"/>
      <c r="E41" s="281"/>
      <c r="F41" s="245"/>
      <c r="G41" s="281"/>
    </row>
    <row r="42" spans="1:9" ht="15.6" customHeight="1">
      <c r="B42" s="206" t="s">
        <v>2170</v>
      </c>
      <c r="C42" s="256" t="s">
        <v>2195</v>
      </c>
      <c r="D42" s="206"/>
      <c r="E42" s="257"/>
      <c r="F42" s="206"/>
      <c r="G42" s="206"/>
    </row>
    <row r="43" spans="1:9" ht="16.5" customHeight="1">
      <c r="A43" s="206"/>
      <c r="B43" s="206" t="s">
        <v>2170</v>
      </c>
      <c r="C43" s="282" t="s">
        <v>1489</v>
      </c>
      <c r="D43" s="206"/>
      <c r="E43" s="263" t="s">
        <v>1470</v>
      </c>
      <c r="F43" s="206"/>
      <c r="G43" s="267"/>
      <c r="H43" s="212"/>
      <c r="I43" s="212"/>
    </row>
    <row r="44" spans="1:9" ht="16.5" customHeight="1">
      <c r="A44" s="206"/>
      <c r="B44" s="206" t="s">
        <v>2170</v>
      </c>
      <c r="C44" s="282" t="s">
        <v>1495</v>
      </c>
      <c r="D44" s="206"/>
      <c r="E44" s="263" t="s">
        <v>2519</v>
      </c>
      <c r="F44" s="206"/>
      <c r="G44" s="267"/>
      <c r="H44" s="212"/>
      <c r="I44" s="212"/>
    </row>
    <row r="45" spans="1:9" ht="15.6" customHeight="1">
      <c r="B45" s="206" t="s">
        <v>2170</v>
      </c>
      <c r="C45" s="282" t="s">
        <v>2196</v>
      </c>
      <c r="D45" s="206"/>
      <c r="E45" s="263" t="s">
        <v>1470</v>
      </c>
      <c r="F45" s="206"/>
      <c r="G45" s="267"/>
      <c r="H45" s="212"/>
      <c r="I45" s="212"/>
    </row>
    <row r="46" spans="1:9" ht="18" customHeight="1">
      <c r="B46" s="206" t="s">
        <v>2170</v>
      </c>
      <c r="C46" s="282" t="s">
        <v>2113</v>
      </c>
      <c r="D46" s="206"/>
      <c r="E46" s="263" t="s">
        <v>1470</v>
      </c>
      <c r="F46" s="206"/>
      <c r="G46" s="267"/>
    </row>
    <row r="47" spans="1:9" ht="16.5">
      <c r="B47" s="206" t="s">
        <v>2170</v>
      </c>
      <c r="C47" s="283" t="s">
        <v>2197</v>
      </c>
      <c r="D47" s="206"/>
      <c r="E47" s="263" t="s">
        <v>2668</v>
      </c>
      <c r="F47" s="206"/>
      <c r="G47" s="267"/>
    </row>
    <row r="48" spans="1:9" ht="16.5">
      <c r="B48" s="206" t="s">
        <v>2170</v>
      </c>
      <c r="C48" s="282" t="s">
        <v>2110</v>
      </c>
      <c r="D48" s="206"/>
      <c r="E48" s="263">
        <v>11</v>
      </c>
      <c r="F48" s="206"/>
      <c r="G48" s="267"/>
      <c r="H48" s="212"/>
      <c r="I48" s="212"/>
    </row>
    <row r="49" spans="1:15" ht="16.5">
      <c r="B49" s="206" t="s">
        <v>2170</v>
      </c>
      <c r="C49" s="282" t="s">
        <v>2111</v>
      </c>
      <c r="D49" s="284"/>
      <c r="E49" s="263">
        <v>39</v>
      </c>
      <c r="F49" s="206"/>
      <c r="G49" s="95"/>
      <c r="H49" s="212"/>
      <c r="I49" s="212"/>
    </row>
    <row r="50" spans="1:15" ht="16.5">
      <c r="B50" s="206" t="s">
        <v>2170</v>
      </c>
      <c r="C50" s="96" t="s">
        <v>2216</v>
      </c>
      <c r="D50" s="206"/>
      <c r="E50" s="181" t="s">
        <v>1466</v>
      </c>
      <c r="F50" s="266"/>
      <c r="G50" s="391" t="s">
        <v>2733</v>
      </c>
      <c r="H50" s="212"/>
      <c r="I50" s="212"/>
    </row>
    <row r="51" spans="1:15" ht="17.25" customHeight="1">
      <c r="B51" s="206" t="s">
        <v>2170</v>
      </c>
      <c r="C51" s="285" t="s">
        <v>2198</v>
      </c>
      <c r="D51" s="206"/>
      <c r="E51" s="286">
        <v>1</v>
      </c>
      <c r="F51" s="206"/>
      <c r="G51" s="392"/>
      <c r="H51" s="212"/>
      <c r="I51" s="212"/>
    </row>
    <row r="52" spans="1:15" ht="31.5" customHeight="1">
      <c r="B52" s="206" t="s">
        <v>2170</v>
      </c>
      <c r="C52" s="287" t="s">
        <v>2109</v>
      </c>
      <c r="D52" s="288"/>
      <c r="E52" s="289" t="s">
        <v>2669</v>
      </c>
      <c r="F52" s="288"/>
      <c r="G52" s="393"/>
      <c r="H52" s="212"/>
      <c r="I52" s="212"/>
    </row>
    <row r="53" spans="1:15" s="247" customFormat="1" ht="25.5" customHeight="1">
      <c r="A53" s="205"/>
      <c r="B53" s="206" t="s">
        <v>2170</v>
      </c>
      <c r="C53" s="97" t="s">
        <v>2217</v>
      </c>
      <c r="D53" s="206"/>
      <c r="E53" s="290"/>
      <c r="F53" s="206"/>
      <c r="G53" s="91"/>
      <c r="H53" s="205"/>
      <c r="I53" s="205"/>
    </row>
    <row r="54" spans="1:15" ht="15.6" customHeight="1">
      <c r="B54" s="206" t="s">
        <v>2170</v>
      </c>
      <c r="C54" s="282" t="s">
        <v>2199</v>
      </c>
      <c r="D54" s="206"/>
      <c r="E54" s="263" t="s">
        <v>1470</v>
      </c>
      <c r="F54" s="206"/>
      <c r="G54" s="267"/>
    </row>
    <row r="55" spans="1:15" s="206" customFormat="1" ht="0.75" customHeight="1">
      <c r="A55" s="205"/>
      <c r="C55" s="282" t="s">
        <v>2200</v>
      </c>
      <c r="E55" s="263" t="s">
        <v>1470</v>
      </c>
      <c r="G55" s="267"/>
      <c r="H55" s="205"/>
      <c r="I55" s="205"/>
    </row>
    <row r="56" spans="1:15" s="206" customFormat="1" ht="16.5">
      <c r="A56" s="205"/>
      <c r="C56" s="282" t="s">
        <v>2201</v>
      </c>
      <c r="E56" s="263" t="s">
        <v>1470</v>
      </c>
      <c r="G56" s="267"/>
      <c r="H56" s="247"/>
      <c r="I56" s="247"/>
    </row>
    <row r="57" spans="1:15" ht="33.75" thickBot="1">
      <c r="B57" s="206"/>
      <c r="C57" s="291" t="s">
        <v>2202</v>
      </c>
      <c r="D57" s="259"/>
      <c r="E57" s="263" t="s">
        <v>1470</v>
      </c>
      <c r="F57" s="259"/>
      <c r="G57" s="376" t="s">
        <v>2670</v>
      </c>
    </row>
    <row r="58" spans="1:15" ht="17.25" thickBot="1">
      <c r="B58" s="206"/>
      <c r="C58" s="292" t="s">
        <v>2203</v>
      </c>
      <c r="D58" s="293"/>
      <c r="E58" s="294">
        <f ca="1">SUM(E59:E62)</f>
        <v>1</v>
      </c>
      <c r="F58" s="293"/>
      <c r="G58" s="293"/>
      <c r="H58" s="206"/>
      <c r="I58" s="206"/>
    </row>
    <row r="59" spans="1:15" ht="16.5">
      <c r="B59" s="206"/>
      <c r="C59" s="255" t="s">
        <v>2204</v>
      </c>
      <c r="D59" s="206"/>
      <c r="E59" s="295">
        <f ca="1">COUNTIF('Partie 2 - Liste de pointage'!$D:$D,[2]Listes!$K$4)/SUM(COUNTIF('Partie 2 - Liste de pointage'!$D:$D,"*Rapportage ITIE ou divulgation systématique?*"),COUNTIF('Partie 2 - Liste de pointage'!$D:$D,[2]Listes!$K$4),COUNTIF('Partie 2 - Liste de pointage'!$D:$D,[2]Listes!$K$5),COUNTIF('Partie 2 - Liste de pointage'!$D:$D,[2]Listes!$K$6),COUNTIF('Partie 2 - Liste de pointage'!$D:$D,[2]Listes!$K$7))</f>
        <v>0.125</v>
      </c>
      <c r="F59" s="206"/>
      <c r="G59" s="296" t="s">
        <v>2205</v>
      </c>
      <c r="H59" s="206"/>
      <c r="I59" s="206"/>
      <c r="K59" s="98"/>
    </row>
    <row r="60" spans="1:15" s="206" customFormat="1" ht="16.5">
      <c r="B60" s="252"/>
      <c r="C60" s="255" t="s">
        <v>2206</v>
      </c>
      <c r="E60" s="295">
        <f ca="1">COUNTIF('Partie 2 - Liste de pointage'!$D:$D,[2]Listes!$K$5)/SUM(COUNTIF('Partie 2 - Liste de pointage'!$D:$D,"*Rapportage ITIE ou divulgation systématique?*"),COUNTIF('Partie 2 - Liste de pointage'!$D:$D,[2]Listes!$K$4),COUNTIF('Partie 2 - Liste de pointage'!$D:$D,[2]Listes!$K$5),COUNTIF('Partie 2 - Liste de pointage'!$D:$D,[2]Listes!$K$6),COUNTIF('Partie 2 - Liste de pointage'!$D:$D,[2]Listes!$K$7))</f>
        <v>0.546875</v>
      </c>
      <c r="G60" s="296" t="s">
        <v>2205</v>
      </c>
      <c r="H60" s="205"/>
      <c r="I60" s="205"/>
      <c r="K60" s="98"/>
    </row>
    <row r="61" spans="1:15" s="206" customFormat="1" ht="16.5">
      <c r="A61" s="205"/>
      <c r="B61" s="206" t="s">
        <v>2171</v>
      </c>
      <c r="C61" s="255" t="s">
        <v>1497</v>
      </c>
      <c r="E61" s="295">
        <f ca="1">COUNTIF('Partie 2 - Liste de pointage'!$D:$D,[2]Listes!$K$6)/SUM(COUNTIF('Partie 2 - Liste de pointage'!$D:$D,"*Rapportage ITIE ou divulgation systématique?*"),COUNTIF('Partie 2 - Liste de pointage'!$D:$D,[2]Listes!$K$4),COUNTIF('Partie 2 - Liste de pointage'!$D:$D,[2]Listes!$K$5),COUNTIF('Partie 2 - Liste de pointage'!$D:$D,[2]Listes!$K$6),COUNTIF('Partie 2 - Liste de pointage'!$D:$D,[2]Listes!$K$7))</f>
        <v>0.109375</v>
      </c>
      <c r="G61" s="296" t="s">
        <v>2205</v>
      </c>
      <c r="H61" s="205"/>
      <c r="I61" s="205"/>
      <c r="K61" s="98"/>
    </row>
    <row r="62" spans="1:15" ht="15" customHeight="1" thickBot="1">
      <c r="B62" s="206" t="s">
        <v>2171</v>
      </c>
      <c r="C62" s="255" t="s">
        <v>2207</v>
      </c>
      <c r="D62" s="206"/>
      <c r="E62" s="295">
        <f ca="1">COUNTIF('Partie 2 - Liste de pointage'!$D:$D,[2]Listes!$K$7)/SUM(COUNTIF('Partie 2 - Liste de pointage'!$D:$D,"*Rapportage ITIE ou divulgation systématique?*"),COUNTIF('Partie 2 - Liste de pointage'!$D:$D,[2]Listes!$K$4),COUNTIF('Partie 2 - Liste de pointage'!$D:$D,[2]Listes!$K$5),COUNTIF('Partie 2 - Liste de pointage'!$D:$D,[2]Listes!$K$6),COUNTIF('Partie 2 - Liste de pointage'!$D:$D,[2]Listes!$K$7))</f>
        <v>0.21875</v>
      </c>
      <c r="F62" s="206"/>
      <c r="G62" s="296" t="s">
        <v>2205</v>
      </c>
      <c r="K62" s="98"/>
    </row>
    <row r="63" spans="1:15" ht="17.25" thickBot="1">
      <c r="B63" s="206" t="s">
        <v>2171</v>
      </c>
      <c r="C63" s="297" t="s">
        <v>2208</v>
      </c>
      <c r="D63" s="298"/>
      <c r="E63" s="299"/>
      <c r="F63" s="298"/>
      <c r="G63" s="298"/>
      <c r="H63" s="206"/>
      <c r="I63" s="206"/>
      <c r="O63" s="206"/>
    </row>
    <row r="64" spans="1:15" s="206" customFormat="1" ht="16.5">
      <c r="A64" s="205"/>
      <c r="B64" s="206" t="s">
        <v>2171</v>
      </c>
      <c r="C64" s="255" t="s">
        <v>2209</v>
      </c>
      <c r="E64" s="176" t="s">
        <v>2671</v>
      </c>
      <c r="G64" s="88"/>
    </row>
    <row r="65" spans="1:9" ht="16.5">
      <c r="C65" s="255" t="s">
        <v>2210</v>
      </c>
      <c r="D65" s="206"/>
      <c r="E65" s="176" t="s">
        <v>2672</v>
      </c>
      <c r="F65" s="206"/>
      <c r="G65" s="88"/>
    </row>
    <row r="66" spans="1:9" ht="12.75" customHeight="1">
      <c r="C66" s="255" t="s">
        <v>2211</v>
      </c>
      <c r="D66" s="206"/>
      <c r="E66" s="300" t="s">
        <v>2673</v>
      </c>
      <c r="F66" s="206"/>
      <c r="G66" s="88"/>
    </row>
    <row r="67" spans="1:9" ht="18.75" customHeight="1" thickBot="1">
      <c r="C67" s="301"/>
      <c r="D67" s="259"/>
      <c r="E67" s="260"/>
      <c r="F67" s="259"/>
      <c r="G67" s="269"/>
      <c r="H67" s="206"/>
      <c r="I67" s="206"/>
    </row>
    <row r="68" spans="1:9" s="206" customFormat="1" ht="17.25" customHeight="1">
      <c r="A68" s="205"/>
      <c r="B68" s="205"/>
      <c r="C68" s="302"/>
      <c r="D68" s="302"/>
      <c r="E68" s="302"/>
      <c r="F68" s="302"/>
      <c r="G68" s="205"/>
      <c r="H68" s="205"/>
      <c r="I68" s="205"/>
    </row>
    <row r="69" spans="1:9" ht="17.25" hidden="1" customHeight="1" thickBot="1">
      <c r="C69" s="383" t="s">
        <v>2162</v>
      </c>
      <c r="D69" s="383"/>
      <c r="E69" s="383"/>
      <c r="F69" s="383"/>
      <c r="G69" s="383"/>
    </row>
    <row r="70" spans="1:9" ht="24" hidden="1" customHeight="1" thickBot="1">
      <c r="C70" s="384" t="s">
        <v>2163</v>
      </c>
      <c r="D70" s="384"/>
      <c r="E70" s="384"/>
      <c r="F70" s="384"/>
      <c r="G70" s="384"/>
    </row>
    <row r="71" spans="1:9" ht="19.5" hidden="1" customHeight="1" thickBot="1">
      <c r="C71" s="383" t="s">
        <v>2164</v>
      </c>
      <c r="D71" s="383"/>
      <c r="E71" s="383"/>
      <c r="F71" s="383"/>
      <c r="G71" s="383"/>
    </row>
    <row r="72" spans="1:9" ht="18.75" hidden="1" customHeight="1" thickBot="1">
      <c r="C72" s="377" t="s">
        <v>2165</v>
      </c>
      <c r="D72" s="377"/>
      <c r="E72" s="377"/>
      <c r="F72" s="377"/>
      <c r="G72" s="377"/>
    </row>
    <row r="73" spans="1:9" ht="17.25" thickBot="1">
      <c r="B73" s="206" t="s">
        <v>2170</v>
      </c>
      <c r="C73" s="303"/>
      <c r="D73" s="303"/>
      <c r="E73" s="303"/>
      <c r="F73" s="303"/>
      <c r="G73" s="304"/>
      <c r="H73" s="206"/>
      <c r="I73" s="206"/>
    </row>
    <row r="74" spans="1:9" s="206" customFormat="1" ht="16.5">
      <c r="B74" s="206" t="s">
        <v>2170</v>
      </c>
      <c r="C74" s="378" t="s">
        <v>2218</v>
      </c>
      <c r="D74" s="378"/>
      <c r="E74" s="378"/>
      <c r="F74" s="205"/>
      <c r="G74" s="205"/>
    </row>
    <row r="75" spans="1:9" s="206" customFormat="1" ht="16.5">
      <c r="B75" s="206" t="s">
        <v>2170</v>
      </c>
      <c r="C75" s="379" t="s">
        <v>2360</v>
      </c>
      <c r="D75" s="379"/>
      <c r="E75" s="379"/>
      <c r="F75" s="205"/>
      <c r="G75" s="205"/>
    </row>
    <row r="76" spans="1:9" ht="16.5">
      <c r="B76" s="206" t="s">
        <v>2170</v>
      </c>
      <c r="C76" s="305"/>
      <c r="D76" s="206"/>
      <c r="E76" s="271"/>
      <c r="F76" s="206"/>
      <c r="G76" s="206"/>
    </row>
    <row r="77" spans="1:9" s="206" customFormat="1" ht="16.5">
      <c r="B77" s="206" t="s">
        <v>2170</v>
      </c>
      <c r="C77" s="306"/>
      <c r="E77" s="271"/>
    </row>
    <row r="78" spans="1:9" s="206" customFormat="1" ht="16.5">
      <c r="B78" s="206" t="s">
        <v>2170</v>
      </c>
      <c r="C78" s="306"/>
      <c r="E78" s="271"/>
    </row>
    <row r="79" spans="1:9" ht="16.5">
      <c r="B79" s="206" t="s">
        <v>2170</v>
      </c>
      <c r="C79" s="306"/>
      <c r="D79" s="206"/>
      <c r="E79" s="271"/>
      <c r="F79" s="206"/>
      <c r="G79" s="206"/>
    </row>
    <row r="80" spans="1:9" ht="16.5">
      <c r="B80" s="206" t="s">
        <v>2170</v>
      </c>
      <c r="C80" s="306"/>
      <c r="D80" s="206"/>
      <c r="E80" s="271"/>
      <c r="F80" s="206"/>
      <c r="G80" s="206"/>
      <c r="H80" s="206"/>
      <c r="I80" s="206"/>
    </row>
    <row r="81" spans="2:9" ht="16.5">
      <c r="B81" s="206" t="s">
        <v>2170</v>
      </c>
      <c r="C81" s="307"/>
      <c r="D81" s="206"/>
      <c r="E81" s="271"/>
      <c r="F81" s="206"/>
      <c r="G81" s="206"/>
      <c r="H81" s="206"/>
      <c r="I81" s="206"/>
    </row>
    <row r="82" spans="2:9" ht="16.5">
      <c r="B82" s="206" t="s">
        <v>2170</v>
      </c>
      <c r="C82" s="306"/>
      <c r="D82" s="206"/>
      <c r="E82" s="271"/>
      <c r="F82" s="206"/>
      <c r="G82" s="206"/>
    </row>
    <row r="83" spans="2:9" ht="16.5">
      <c r="B83" s="206" t="s">
        <v>2170</v>
      </c>
      <c r="C83" s="306"/>
      <c r="D83" s="206"/>
      <c r="E83" s="271"/>
      <c r="F83" s="206"/>
      <c r="G83" s="206"/>
    </row>
    <row r="84" spans="2:9" ht="16.5">
      <c r="B84" s="206" t="s">
        <v>2170</v>
      </c>
      <c r="C84" s="76"/>
      <c r="D84" s="206"/>
      <c r="E84" s="271"/>
      <c r="F84" s="206"/>
      <c r="G84" s="206"/>
    </row>
    <row r="85" spans="2:9" ht="16.5">
      <c r="B85" s="206" t="s">
        <v>2170</v>
      </c>
      <c r="C85" s="306"/>
      <c r="D85" s="206"/>
      <c r="E85" s="77"/>
      <c r="F85" s="206"/>
      <c r="G85" s="206"/>
    </row>
    <row r="86" spans="2:9" ht="16.5">
      <c r="B86" s="206" t="s">
        <v>2170</v>
      </c>
      <c r="C86" s="78"/>
      <c r="D86" s="206"/>
      <c r="E86" s="271"/>
      <c r="F86" s="206"/>
      <c r="G86" s="206"/>
    </row>
    <row r="87" spans="2:9" ht="16.5">
      <c r="B87" s="206" t="s">
        <v>2170</v>
      </c>
      <c r="C87" s="306"/>
      <c r="D87" s="206"/>
      <c r="E87" s="271"/>
      <c r="F87" s="206"/>
      <c r="G87" s="206"/>
    </row>
    <row r="88" spans="2:9" ht="16.5">
      <c r="B88" s="206"/>
      <c r="C88" s="306"/>
      <c r="D88" s="206"/>
      <c r="E88" s="271"/>
      <c r="F88" s="206"/>
      <c r="G88" s="206"/>
    </row>
    <row r="89" spans="2:9" ht="16.5">
      <c r="B89" s="206"/>
      <c r="C89" s="306"/>
      <c r="D89" s="206"/>
      <c r="E89" s="271"/>
      <c r="F89" s="206"/>
      <c r="G89" s="206"/>
    </row>
    <row r="90" spans="2:9" ht="16.5">
      <c r="B90" s="206"/>
      <c r="C90" s="306"/>
      <c r="D90" s="206"/>
      <c r="E90" s="271"/>
      <c r="F90" s="206"/>
      <c r="G90" s="206"/>
    </row>
    <row r="91" spans="2:9" ht="16.5">
      <c r="B91" s="206"/>
      <c r="C91" s="274"/>
      <c r="D91" s="308"/>
      <c r="E91" s="309"/>
      <c r="F91" s="308"/>
      <c r="G91" s="308"/>
    </row>
    <row r="92" spans="2:9" ht="16.5">
      <c r="B92" s="206"/>
      <c r="C92" s="310"/>
      <c r="D92" s="206"/>
      <c r="E92" s="311"/>
      <c r="F92" s="206"/>
      <c r="G92" s="206"/>
    </row>
    <row r="93" spans="2:9" s="206" customFormat="1" ht="16.5">
      <c r="B93" s="274"/>
      <c r="C93" s="310"/>
      <c r="E93" s="311"/>
      <c r="H93" s="205"/>
      <c r="I93" s="205"/>
    </row>
    <row r="94" spans="2:9" ht="16.5">
      <c r="B94" s="206" t="s">
        <v>2171</v>
      </c>
      <c r="C94" s="310"/>
      <c r="D94" s="206"/>
      <c r="E94" s="311"/>
      <c r="F94" s="206"/>
      <c r="G94" s="206"/>
    </row>
    <row r="95" spans="2:9" ht="16.5">
      <c r="B95" s="206" t="s">
        <v>2171</v>
      </c>
      <c r="C95" s="310"/>
      <c r="D95" s="206"/>
      <c r="E95" s="311"/>
      <c r="F95" s="206"/>
      <c r="G95" s="206"/>
    </row>
    <row r="96" spans="2:9" ht="16.5">
      <c r="B96" s="206" t="s">
        <v>2171</v>
      </c>
      <c r="C96" s="274"/>
      <c r="D96" s="308"/>
      <c r="E96" s="309"/>
      <c r="F96" s="308"/>
      <c r="G96" s="308"/>
      <c r="H96" s="206"/>
      <c r="I96" s="206"/>
    </row>
    <row r="97" spans="2:7" ht="16.5">
      <c r="B97" s="206" t="s">
        <v>2171</v>
      </c>
      <c r="C97" s="310"/>
      <c r="D97" s="206"/>
      <c r="E97" s="271"/>
      <c r="F97" s="206"/>
      <c r="G97" s="206"/>
    </row>
    <row r="98" spans="2:7" ht="16.5">
      <c r="C98" s="310"/>
      <c r="D98" s="206"/>
      <c r="E98" s="271"/>
      <c r="F98" s="206"/>
      <c r="G98" s="206"/>
    </row>
    <row r="99" spans="2:7" ht="16.5">
      <c r="C99" s="310"/>
      <c r="D99" s="206"/>
      <c r="E99" s="271"/>
      <c r="F99" s="206"/>
      <c r="G99" s="206"/>
    </row>
    <row r="100" spans="2:7" ht="16.5">
      <c r="C100" s="271"/>
      <c r="D100" s="206"/>
      <c r="E100" s="271"/>
      <c r="F100" s="206"/>
      <c r="G100" s="206"/>
    </row>
    <row r="101" spans="2:7" ht="15" customHeight="1">
      <c r="C101" s="302"/>
      <c r="D101" s="302"/>
      <c r="E101" s="302"/>
      <c r="F101" s="302"/>
    </row>
    <row r="102" spans="2:7" ht="15" customHeight="1"/>
    <row r="103" spans="2:7" ht="16.5">
      <c r="C103" s="390"/>
      <c r="D103" s="390"/>
      <c r="E103" s="390"/>
      <c r="F103" s="390"/>
      <c r="G103" s="390"/>
    </row>
    <row r="104" spans="2:7" ht="16.5">
      <c r="C104" s="390"/>
      <c r="D104" s="390"/>
      <c r="E104" s="390"/>
      <c r="F104" s="390"/>
      <c r="G104" s="390"/>
    </row>
    <row r="105" spans="2:7" ht="18.75" customHeight="1">
      <c r="C105" s="390"/>
      <c r="D105" s="390"/>
      <c r="E105" s="390"/>
      <c r="F105" s="390"/>
      <c r="G105" s="390"/>
    </row>
    <row r="106" spans="2:7" ht="16.5">
      <c r="C106" s="390"/>
      <c r="D106" s="390"/>
      <c r="E106" s="390"/>
      <c r="F106" s="390"/>
      <c r="G106" s="390"/>
    </row>
    <row r="107" spans="2:7" ht="16.5">
      <c r="C107" s="302"/>
      <c r="D107" s="302"/>
      <c r="E107" s="302"/>
      <c r="F107" s="302"/>
    </row>
    <row r="108" spans="2:7" ht="16.5">
      <c r="C108" s="379"/>
      <c r="D108" s="379"/>
      <c r="E108" s="379"/>
    </row>
    <row r="109" spans="2:7" ht="16.5">
      <c r="C109" s="379"/>
      <c r="D109" s="379"/>
      <c r="E109" s="379"/>
    </row>
    <row r="110" spans="2:7" ht="16.5"/>
    <row r="111" spans="2:7" ht="16.5"/>
    <row r="112" spans="2:7" ht="16.5"/>
    <row r="113" ht="16.5"/>
    <row r="114" ht="16.5"/>
    <row r="115" ht="16.5"/>
    <row r="116" ht="16.5"/>
    <row r="117" ht="16.5"/>
    <row r="118" ht="16.5"/>
    <row r="119" ht="16.5"/>
    <row r="120" ht="16.5"/>
    <row r="121" ht="16.5"/>
    <row r="122" ht="16.5"/>
    <row r="123" ht="16.5"/>
    <row r="124" ht="16.5"/>
    <row r="125" ht="16.5"/>
    <row r="126" ht="16.5"/>
  </sheetData>
  <sheetProtection selectLockedCells="1"/>
  <dataConsolidate/>
  <mergeCells count="19">
    <mergeCell ref="C74:E74"/>
    <mergeCell ref="C10:E10"/>
    <mergeCell ref="G10:G13"/>
    <mergeCell ref="C11:E11"/>
    <mergeCell ref="C12:F12"/>
    <mergeCell ref="G25:G26"/>
    <mergeCell ref="G39:G40"/>
    <mergeCell ref="G50:G52"/>
    <mergeCell ref="C69:G69"/>
    <mergeCell ref="C70:G70"/>
    <mergeCell ref="C71:G71"/>
    <mergeCell ref="C72:G72"/>
    <mergeCell ref="C109:E109"/>
    <mergeCell ref="C75:E75"/>
    <mergeCell ref="C103:G103"/>
    <mergeCell ref="C104:G104"/>
    <mergeCell ref="C105:G105"/>
    <mergeCell ref="C106:G106"/>
    <mergeCell ref="C108:E108"/>
  </mergeCells>
  <dataValidations count="22">
    <dataValidation allowBlank="1" showInputMessage="1" showErrorMessage="1" promptTitle="Autre secteur" prompt="Veuillez indiquer le nom du secteur supplémentaire." sqref="E47"/>
    <dataValidation type="whole" allowBlank="1" showInputMessage="1" showErrorMessage="1" errorTitle="Veuillez ne pas modifier" error="Veuillez ne pas modifier ces cellules" sqref="C46">
      <formula1>4</formula1>
      <formula2>5</formula2>
    </dataValidation>
    <dataValidation allowBlank="1" showInputMessage="1" showErrorMessage="1" errorTitle="Veuillez ne pas modifier" error="Veuillez ne pas modifier ces cellules" sqref="C52 C48:C49 C75:E75"/>
    <dataValidation type="whole" allowBlank="1" showInputMessage="1" showErrorMessage="1" errorTitle="Veuillez ne pas modifier" error="Veuillez ne pas modifier ces cellules" sqref="C69:G72">
      <formula1>444</formula1>
      <formula2>445</formula2>
    </dataValidation>
    <dataValidation allowBlank="1" showInputMessage="1" showErrorMessage="1" promptTitle="URL du rapport ITIE" prompt="Veuillez insérer l'URL directe vers le Rapport ITIE (ou le dossier de rapport) sur le site Internet national de l'ITIE." sqref="E31"/>
    <dataValidation allowBlank="1" showInputMessage="1" showErrorMessage="1" promptTitle="Nom de l'entité" prompt="Veuillez insérer le nom de l'organisation, compagnie, ou agence gouvernementale" sqref="E29"/>
    <dataValidation allowBlank="1" showInputMessage="1" showErrorMessage="1" promptTitle="Fichiers de données (CSV, Excel…" prompt="Veuillez insérer l'URL directe dans les fichiers de données accompagnant le rapport sur le site Internet national de l'ITIE. Les fichiers de données f" sqref="E34"/>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8"/>
    <dataValidation type="list" allowBlank="1" showInputMessage="1" showErrorMessage="1" promptTitle="Type de déclaration" prompt="Veuillez indiquer le type de déclaration, parmi:_x000a__x000a_Divulgation systématique_x000a_Déclaration ITIE_x000a_Non disponible_x000a_Sans objet" sqref="E39">
      <formula1>Reporting_options_list</formula1>
    </dataValidation>
    <dataValidation type="list" allowBlank="1" showInputMessage="1" showErrorMessage="1" errorTitle="Invalid entry" error="_x000a_Please choose among the following:_x000a__x000a_Yes_x000a_No_x000a_Partially_x000a_Not applicable" promptTitle="URL" prompt="Veuillez insérer l'URL directe vers le document de référence" sqref="E31">
      <formula1>$M$3:$M$50</formula1>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formula1>36161</formula1>
      <formula2>47848</formula2>
    </dataValidation>
    <dataValidation type="whole" allowBlank="1" showInputMessage="1" showErrorMessage="1" errorTitle="Veuillez ne pas modifier" error="Veuillez ne pas modifier ces cellules" sqref="G27 G15 E15 C53:C65 C50:C51 G59:G62 C47 C15 C17:C37 C39:C45">
      <formula1>10000</formula1>
      <formula2>50000</formula2>
    </dataValidation>
    <dataValidation type="textLength" allowBlank="1" showInputMessage="1" showErrorMessage="1" errorTitle="Veuillez ne pas modifier" error="Veuillez ne pas modifier ces cellules" sqref="C66:C67 F15 D18:G19 D15">
      <formula1>10000</formula1>
      <formula2>50000</formula2>
    </dataValidation>
    <dataValidation allowBlank="1" showInputMessage="1" showErrorMessage="1" promptTitle="Saisissez la date" prompt="Saisissez la date sous un format spécifique: AAAA-MM-JJ" sqref="E30 E33 E36"/>
    <dataValidation type="decimal" allowBlank="1" showInputMessage="1" showErrorMessage="1" errorTitle="Veuillez ne pas modifier" error="Veuillez ne pas modifier ces cellules" sqref="C8:D8 C73:E74 F73:G75">
      <formula1>10000</formula1>
      <formula2>50000</formula2>
    </dataValidation>
    <dataValidation type="decimal" allowBlank="1" showInputMessage="1" showErrorMessage="1" errorTitle="Veuillez ne pas modifier" sqref="E8:G8">
      <formula1>10000</formula1>
      <formula2>50000</formula2>
    </dataValidation>
    <dataValidation type="whole" allowBlank="1" showInputMessage="1" showErrorMessage="1" errorTitle="Veuillez ne pas remplir" error="Veuillez ne pas remplir manuellement ces celulles" sqref="E59:E62">
      <formula1>10000</formula1>
      <formula2>50000</formula2>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formula1>0</formula1>
      <formula2>9999999999999990000</formula2>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43:E46 E32 E28 E35">
      <formula1>Simple_options_list</formula1>
    </dataValidation>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formula1>1</formula1>
    </dataValidation>
    <dataValidation allowBlank="1" showInputMessage="1" showErrorMessage="1" promptTitle="URL" prompt="Veuillez insérer l'URL directe vers le document de référence" sqref="E37 E40 G37:G39"/>
  </dataValidations>
  <hyperlinks>
    <hyperlink ref="C13" r:id="rId1" display="Si vous avez des questions, veuillez contacter  data@eiti.org"/>
    <hyperlink ref="C72:G72" r:id="rId2" display="Give us your feedback or report a conflict in the data! Write to us at  data@eiti.org"/>
    <hyperlink ref="G72" r:id="rId3" display="Give us your feedback or report a conflict in the data! Write to us at  data@eiti.org"/>
    <hyperlink ref="E72:F72" r:id="rId4" display="Give us your feedback or report a conflict in the data! Write to us at  data@eiti.org"/>
    <hyperlink ref="F72" r:id="rId5" display="Give us your feedback or report a conflict in the data! Write to us at  data@eiti.org"/>
    <hyperlink ref="C69:G69" r:id="rId6" display="Pour plus d’information sur l’ITIE, visitez notre site Internet  https://eiti.org"/>
    <hyperlink ref="C70:G70" r:id="rId7" display="Vous voulez en savoir plus sur votre pays ? Vérifiez si votre pays met en œuvre la Norme ITIE en visitant https://eiti.org/countries"/>
    <hyperlink ref="C71:G71" r:id="rId8" display="Pour la version la plus récente des modèles de données résumées, consultez https://eiti.org/fr/document/modele-donnees-resumees-itie"/>
    <hyperlink ref="C50" r:id="rId9"/>
    <hyperlink ref="C53" r:id="rId10" location="r4-7"/>
    <hyperlink ref="C38" r:id="rId11" location="r7-2"/>
    <hyperlink ref="E40" r:id="rId12"/>
    <hyperlink ref="E52" r:id="rId13"/>
    <hyperlink ref="E66" r:id="rId14"/>
  </hyperlinks>
  <pageMargins left="0.25" right="0.25" top="0.75" bottom="0.75" header="0.3" footer="0.3"/>
  <pageSetup paperSize="8" fitToHeight="0" orientation="landscape" horizontalDpi="2400" verticalDpi="2400" r:id="rId15"/>
  <drawing r:id="rId16"/>
</worksheet>
</file>

<file path=xl/worksheets/sheet3.xml><?xml version="1.0" encoding="utf-8"?>
<worksheet xmlns="http://schemas.openxmlformats.org/spreadsheetml/2006/main" xmlns:r="http://schemas.openxmlformats.org/officeDocument/2006/relationships">
  <dimension ref="A1:H199"/>
  <sheetViews>
    <sheetView showGridLines="0" topLeftCell="E7" zoomScale="80" zoomScaleNormal="80" workbookViewId="0">
      <selection activeCell="N19" sqref="N19"/>
    </sheetView>
  </sheetViews>
  <sheetFormatPr baseColWidth="10" defaultColWidth="4" defaultRowHeight="24" customHeight="1"/>
  <cols>
    <col min="1" max="1" width="4" style="205"/>
    <col min="2" max="2" width="56.5703125" style="205" customWidth="1"/>
    <col min="3" max="3" width="4" style="205"/>
    <col min="4" max="4" width="57.42578125" style="205" customWidth="1"/>
    <col min="5" max="5" width="4" style="205"/>
    <col min="6" max="6" width="73.140625" style="205" bestFit="1" customWidth="1"/>
    <col min="7" max="7" width="4" style="205"/>
    <col min="8" max="8" width="66.28515625" style="205" bestFit="1" customWidth="1"/>
    <col min="9" max="13" width="4" style="205"/>
    <col min="14" max="14" width="42" style="205" bestFit="1" customWidth="1"/>
    <col min="15" max="16384" width="4" style="205"/>
  </cols>
  <sheetData>
    <row r="1" spans="2:8" ht="15.75" hidden="1" customHeight="1"/>
    <row r="2" spans="2:8" ht="16.5" hidden="1"/>
    <row r="3" spans="2:8" ht="16.5" hidden="1">
      <c r="H3" s="238" t="s">
        <v>2172</v>
      </c>
    </row>
    <row r="4" spans="2:8" ht="16.5" hidden="1">
      <c r="H4" s="238" t="str">
        <f>[2]Introduction!G4</f>
        <v>AAAA-MM-JJ</v>
      </c>
    </row>
    <row r="5" spans="2:8" ht="16.5" hidden="1"/>
    <row r="6" spans="2:8" ht="16.5" hidden="1"/>
    <row r="7" spans="2:8" ht="16.5"/>
    <row r="8" spans="2:8" ht="16.5">
      <c r="B8" s="312" t="s">
        <v>2219</v>
      </c>
      <c r="C8" s="83"/>
      <c r="D8" s="83"/>
      <c r="E8" s="83"/>
      <c r="F8" s="83"/>
      <c r="G8" s="83"/>
      <c r="H8" s="83"/>
    </row>
    <row r="9" spans="2:8" ht="21">
      <c r="B9" s="82" t="s">
        <v>2173</v>
      </c>
      <c r="C9" s="83"/>
      <c r="D9" s="83"/>
      <c r="E9" s="83"/>
      <c r="F9" s="82"/>
      <c r="G9" s="83"/>
      <c r="H9" s="83"/>
    </row>
    <row r="10" spans="2:8" ht="17.100000000000001" customHeight="1">
      <c r="B10" s="395" t="s">
        <v>2066</v>
      </c>
      <c r="C10" s="395"/>
      <c r="D10" s="395"/>
      <c r="E10" s="395"/>
      <c r="F10" s="395"/>
      <c r="G10" s="395"/>
      <c r="H10" s="395"/>
    </row>
    <row r="11" spans="2:8" ht="51.95" customHeight="1">
      <c r="B11" s="396" t="s">
        <v>2220</v>
      </c>
      <c r="C11" s="396"/>
      <c r="D11" s="396"/>
      <c r="E11" s="396"/>
      <c r="F11" s="395"/>
      <c r="G11" s="395"/>
      <c r="H11" s="395"/>
    </row>
    <row r="12" spans="2:8" ht="36.6" customHeight="1">
      <c r="B12" s="396" t="s">
        <v>2221</v>
      </c>
      <c r="C12" s="396"/>
      <c r="D12" s="396"/>
      <c r="E12" s="396"/>
      <c r="F12" s="395"/>
      <c r="G12" s="395"/>
      <c r="H12" s="395"/>
    </row>
    <row r="13" spans="2:8" ht="39" customHeight="1">
      <c r="B13" s="396" t="s">
        <v>2222</v>
      </c>
      <c r="C13" s="396"/>
      <c r="D13" s="396"/>
      <c r="E13" s="396"/>
      <c r="F13" s="395"/>
      <c r="G13" s="395"/>
      <c r="H13" s="395"/>
    </row>
    <row r="14" spans="2:8" ht="17.100000000000001" customHeight="1">
      <c r="B14" s="396" t="s">
        <v>2223</v>
      </c>
      <c r="C14" s="396"/>
      <c r="D14" s="396"/>
      <c r="E14" s="396"/>
      <c r="F14" s="395"/>
      <c r="G14" s="395"/>
      <c r="H14" s="395"/>
    </row>
    <row r="15" spans="2:8" ht="15" customHeight="1">
      <c r="B15" s="401" t="s">
        <v>2224</v>
      </c>
      <c r="C15" s="402"/>
      <c r="D15" s="402"/>
      <c r="E15" s="402"/>
      <c r="F15" s="402"/>
      <c r="G15" s="402"/>
      <c r="H15" s="402"/>
    </row>
    <row r="16" spans="2:8" ht="15" customHeight="1">
      <c r="E16" s="86"/>
      <c r="F16" s="86"/>
      <c r="G16" s="86"/>
      <c r="H16" s="86"/>
    </row>
    <row r="17" spans="2:8" ht="39" customHeight="1">
      <c r="B17" s="175" t="s">
        <v>2362</v>
      </c>
      <c r="D17" s="99" t="s">
        <v>2067</v>
      </c>
      <c r="F17" s="313" t="s">
        <v>2225</v>
      </c>
      <c r="G17" s="206"/>
      <c r="H17" s="206"/>
    </row>
    <row r="18" spans="2:8" ht="16.5"/>
    <row r="19" spans="2:8">
      <c r="B19" s="314" t="s">
        <v>2226</v>
      </c>
      <c r="D19" s="315"/>
      <c r="F19" s="315"/>
    </row>
    <row r="20" spans="2:8" ht="16.5">
      <c r="B20" s="271" t="s">
        <v>2227</v>
      </c>
      <c r="D20" s="271"/>
      <c r="F20" s="271"/>
    </row>
    <row r="21" spans="2:8" ht="16.5">
      <c r="B21" s="316"/>
      <c r="D21" s="317"/>
      <c r="F21" s="317"/>
    </row>
    <row r="22" spans="2:8" ht="18.95" customHeight="1">
      <c r="B22" s="318" t="s">
        <v>2228</v>
      </c>
      <c r="C22" s="319"/>
      <c r="D22" s="318" t="s">
        <v>2229</v>
      </c>
      <c r="E22" s="319"/>
      <c r="F22" s="318" t="s">
        <v>2230</v>
      </c>
      <c r="G22" s="319"/>
      <c r="H22" s="320" t="s">
        <v>2231</v>
      </c>
    </row>
    <row r="23" spans="2:8" ht="18.95" customHeight="1">
      <c r="B23" s="102" t="s">
        <v>2232</v>
      </c>
      <c r="C23" s="212"/>
      <c r="D23" s="321"/>
      <c r="E23" s="212"/>
      <c r="F23" s="321"/>
      <c r="G23" s="212"/>
      <c r="H23" s="103"/>
    </row>
    <row r="24" spans="2:8" ht="16.5">
      <c r="B24" s="322" t="s">
        <v>2233</v>
      </c>
      <c r="C24" s="212"/>
      <c r="D24" s="323"/>
      <c r="E24" s="212"/>
      <c r="F24" s="323"/>
      <c r="G24" s="212"/>
      <c r="H24" s="104"/>
    </row>
    <row r="25" spans="2:8" ht="199.5">
      <c r="B25" s="324" t="s">
        <v>2234</v>
      </c>
      <c r="C25" s="212"/>
      <c r="D25" s="182" t="s">
        <v>2665</v>
      </c>
      <c r="E25" s="212"/>
      <c r="F25" s="182" t="s">
        <v>2674</v>
      </c>
      <c r="G25" s="212"/>
      <c r="H25" s="325" t="s">
        <v>2675</v>
      </c>
    </row>
    <row r="26" spans="2:8" ht="42.75">
      <c r="B26" s="324" t="s">
        <v>2235</v>
      </c>
      <c r="C26" s="212"/>
      <c r="D26" s="182" t="s">
        <v>1490</v>
      </c>
      <c r="E26" s="212"/>
      <c r="F26" s="182" t="s">
        <v>2676</v>
      </c>
      <c r="G26" s="212"/>
      <c r="H26" s="104"/>
    </row>
    <row r="27" spans="2:8" ht="42.75">
      <c r="B27" s="324" t="s">
        <v>2514</v>
      </c>
      <c r="C27" s="212"/>
      <c r="D27" s="182" t="s">
        <v>1490</v>
      </c>
      <c r="E27" s="212"/>
      <c r="F27" s="182" t="s">
        <v>2677</v>
      </c>
      <c r="G27" s="212"/>
      <c r="H27" s="104"/>
    </row>
    <row r="28" spans="2:8" ht="42.75">
      <c r="B28" s="326" t="s">
        <v>2236</v>
      </c>
      <c r="C28" s="212"/>
      <c r="D28" s="182" t="s">
        <v>1490</v>
      </c>
      <c r="E28" s="212"/>
      <c r="F28" s="182" t="s">
        <v>2678</v>
      </c>
      <c r="G28" s="212"/>
      <c r="H28" s="105"/>
    </row>
    <row r="29" spans="2:8" ht="15" customHeight="1">
      <c r="B29" s="327"/>
      <c r="C29" s="212"/>
      <c r="D29" s="328"/>
      <c r="E29" s="212"/>
      <c r="F29" s="328"/>
      <c r="G29" s="212"/>
      <c r="H29" s="212"/>
    </row>
    <row r="30" spans="2:8" ht="16.5">
      <c r="B30" s="102" t="s">
        <v>2237</v>
      </c>
      <c r="C30" s="212"/>
      <c r="D30" s="321"/>
      <c r="E30" s="212"/>
      <c r="F30" s="321"/>
      <c r="G30" s="212"/>
      <c r="H30" s="103"/>
    </row>
    <row r="31" spans="2:8" ht="16.5">
      <c r="B31" s="322" t="s">
        <v>2233</v>
      </c>
      <c r="C31" s="212"/>
      <c r="D31" s="323"/>
      <c r="E31" s="212"/>
      <c r="F31" s="323"/>
      <c r="G31" s="212"/>
      <c r="H31" s="104"/>
    </row>
    <row r="32" spans="2:8" ht="185.25">
      <c r="B32" s="324" t="s">
        <v>2238</v>
      </c>
      <c r="C32" s="212"/>
      <c r="D32" s="182" t="s">
        <v>2665</v>
      </c>
      <c r="E32" s="212"/>
      <c r="F32" s="182" t="s">
        <v>2679</v>
      </c>
      <c r="G32" s="212"/>
      <c r="H32" s="329" t="s">
        <v>2680</v>
      </c>
    </row>
    <row r="33" spans="1:8" ht="71.25">
      <c r="A33" s="330"/>
      <c r="B33" s="331" t="s">
        <v>2239</v>
      </c>
      <c r="C33" s="332"/>
      <c r="D33" s="182" t="s">
        <v>1490</v>
      </c>
      <c r="E33" s="212"/>
      <c r="F33" s="182" t="s">
        <v>2681</v>
      </c>
      <c r="G33" s="212"/>
      <c r="H33" s="333" t="s">
        <v>2682</v>
      </c>
    </row>
    <row r="34" spans="1:8" ht="57">
      <c r="B34" s="324" t="s">
        <v>2240</v>
      </c>
      <c r="C34" s="212"/>
      <c r="D34" s="182" t="s">
        <v>1490</v>
      </c>
      <c r="E34" s="212"/>
      <c r="F34" s="182" t="s">
        <v>2681</v>
      </c>
      <c r="G34" s="212"/>
      <c r="H34" s="104"/>
    </row>
    <row r="35" spans="1:8" ht="57">
      <c r="B35" s="334" t="s">
        <v>2239</v>
      </c>
      <c r="C35" s="332"/>
      <c r="D35" s="182" t="s">
        <v>1490</v>
      </c>
      <c r="E35" s="212"/>
      <c r="F35" s="182" t="s">
        <v>2681</v>
      </c>
      <c r="G35" s="212"/>
      <c r="H35" s="104"/>
    </row>
    <row r="36" spans="1:8" ht="57">
      <c r="B36" s="324" t="s">
        <v>2241</v>
      </c>
      <c r="C36" s="212"/>
      <c r="D36" s="182" t="s">
        <v>1490</v>
      </c>
      <c r="E36" s="212"/>
      <c r="F36" s="182" t="s">
        <v>2681</v>
      </c>
      <c r="G36" s="212"/>
      <c r="H36" s="104"/>
    </row>
    <row r="37" spans="1:8" ht="57">
      <c r="B37" s="335" t="s">
        <v>2242</v>
      </c>
      <c r="C37" s="332"/>
      <c r="D37" s="182" t="s">
        <v>2683</v>
      </c>
      <c r="E37" s="212"/>
      <c r="F37" s="182" t="s">
        <v>2684</v>
      </c>
      <c r="G37" s="212"/>
      <c r="H37" s="104"/>
    </row>
    <row r="38" spans="1:8" ht="16.5">
      <c r="B38" s="336"/>
      <c r="C38" s="212"/>
      <c r="D38" s="328"/>
      <c r="E38" s="212"/>
      <c r="F38" s="328"/>
      <c r="G38" s="212"/>
      <c r="H38" s="337"/>
    </row>
    <row r="39" spans="1:8" ht="16.5">
      <c r="B39" s="102" t="s">
        <v>2243</v>
      </c>
      <c r="C39" s="212"/>
      <c r="D39" s="338"/>
      <c r="E39" s="212"/>
      <c r="F39" s="338"/>
      <c r="G39" s="212"/>
      <c r="H39" s="103"/>
    </row>
    <row r="40" spans="1:8" ht="99.75">
      <c r="B40" s="322" t="s">
        <v>2244</v>
      </c>
      <c r="C40" s="212"/>
      <c r="D40" s="182" t="s">
        <v>1490</v>
      </c>
      <c r="E40" s="212"/>
      <c r="F40" s="182" t="s">
        <v>2685</v>
      </c>
      <c r="G40" s="212"/>
      <c r="H40" s="333" t="s">
        <v>2686</v>
      </c>
    </row>
    <row r="41" spans="1:8" ht="85.5">
      <c r="B41" s="322" t="s">
        <v>2245</v>
      </c>
      <c r="C41" s="212"/>
      <c r="D41" s="182" t="s">
        <v>2665</v>
      </c>
      <c r="E41" s="212"/>
      <c r="F41" s="182" t="s">
        <v>2687</v>
      </c>
      <c r="G41" s="212"/>
      <c r="H41" s="333" t="s">
        <v>2688</v>
      </c>
    </row>
    <row r="42" spans="1:8" ht="28.5">
      <c r="B42" s="339" t="s">
        <v>2246</v>
      </c>
      <c r="C42" s="212"/>
      <c r="D42" s="182" t="s">
        <v>1497</v>
      </c>
      <c r="E42" s="212"/>
      <c r="F42" s="182" t="s">
        <v>431</v>
      </c>
      <c r="G42" s="212"/>
      <c r="H42" s="105"/>
    </row>
    <row r="43" spans="1:8" ht="16.5">
      <c r="B43" s="327"/>
      <c r="C43" s="212"/>
      <c r="D43" s="328"/>
      <c r="E43" s="212"/>
      <c r="F43" s="328"/>
      <c r="G43" s="212"/>
      <c r="H43" s="212"/>
    </row>
    <row r="44" spans="1:8" ht="16.5">
      <c r="B44" s="102" t="s">
        <v>2247</v>
      </c>
      <c r="C44" s="212"/>
      <c r="D44" s="338"/>
      <c r="E44" s="212"/>
      <c r="F44" s="338"/>
      <c r="G44" s="212"/>
      <c r="H44" s="103"/>
    </row>
    <row r="45" spans="1:8" ht="57">
      <c r="B45" s="322" t="s">
        <v>2248</v>
      </c>
      <c r="C45" s="212"/>
      <c r="D45" s="182" t="s">
        <v>1490</v>
      </c>
      <c r="E45" s="212"/>
      <c r="F45" s="182" t="s">
        <v>2689</v>
      </c>
      <c r="G45" s="212"/>
      <c r="H45" s="104"/>
    </row>
    <row r="46" spans="1:8" ht="85.5">
      <c r="B46" s="324" t="s">
        <v>2249</v>
      </c>
      <c r="C46" s="212"/>
      <c r="D46" s="182" t="s">
        <v>2665</v>
      </c>
      <c r="E46" s="212"/>
      <c r="F46" s="340" t="s">
        <v>2690</v>
      </c>
      <c r="G46" s="212"/>
      <c r="H46" s="333" t="s">
        <v>2691</v>
      </c>
    </row>
    <row r="47" spans="1:8" ht="114">
      <c r="B47" s="322" t="s">
        <v>2250</v>
      </c>
      <c r="C47" s="212"/>
      <c r="D47" s="182" t="s">
        <v>1490</v>
      </c>
      <c r="E47" s="212"/>
      <c r="F47" s="182" t="s">
        <v>2685</v>
      </c>
      <c r="G47" s="212"/>
      <c r="H47" s="333" t="s">
        <v>2692</v>
      </c>
    </row>
    <row r="48" spans="1:8" ht="85.5">
      <c r="B48" s="322" t="s">
        <v>2251</v>
      </c>
      <c r="C48" s="212"/>
      <c r="D48" s="182" t="s">
        <v>2665</v>
      </c>
      <c r="E48" s="212"/>
      <c r="F48" s="182" t="s">
        <v>2693</v>
      </c>
      <c r="G48" s="212"/>
      <c r="H48" s="333" t="s">
        <v>2688</v>
      </c>
    </row>
    <row r="49" spans="2:8" ht="28.5">
      <c r="B49" s="339" t="s">
        <v>2252</v>
      </c>
      <c r="C49" s="212"/>
      <c r="D49" s="182" t="s">
        <v>1497</v>
      </c>
      <c r="E49" s="212"/>
      <c r="F49" s="182" t="s">
        <v>431</v>
      </c>
      <c r="G49" s="212"/>
      <c r="H49" s="105"/>
    </row>
    <row r="50" spans="2:8" ht="16.5">
      <c r="B50" s="327"/>
      <c r="C50" s="212"/>
      <c r="D50" s="328"/>
      <c r="E50" s="212"/>
      <c r="F50" s="328"/>
      <c r="G50" s="212"/>
      <c r="H50" s="212"/>
    </row>
    <row r="51" spans="2:8" ht="16.5">
      <c r="B51" s="102" t="s">
        <v>2253</v>
      </c>
      <c r="C51" s="212"/>
      <c r="D51" s="341"/>
      <c r="E51" s="212"/>
      <c r="F51" s="341"/>
      <c r="G51" s="212"/>
      <c r="H51" s="103"/>
    </row>
    <row r="52" spans="2:8" ht="42.75">
      <c r="B52" s="322" t="s">
        <v>2254</v>
      </c>
      <c r="C52" s="212"/>
      <c r="D52" s="182" t="s">
        <v>1490</v>
      </c>
      <c r="E52" s="212"/>
      <c r="F52" s="182" t="s">
        <v>2694</v>
      </c>
      <c r="G52" s="212"/>
      <c r="H52" s="104"/>
    </row>
    <row r="53" spans="2:8" ht="42.75">
      <c r="B53" s="324" t="s">
        <v>2255</v>
      </c>
      <c r="C53" s="212"/>
      <c r="D53" s="182" t="s">
        <v>1490</v>
      </c>
      <c r="E53" s="212"/>
      <c r="F53" s="182" t="s">
        <v>2695</v>
      </c>
      <c r="G53" s="212"/>
      <c r="H53" s="104"/>
    </row>
    <row r="54" spans="2:8" ht="42.75">
      <c r="B54" s="342" t="s">
        <v>2256</v>
      </c>
      <c r="C54" s="212"/>
      <c r="D54" s="182" t="s">
        <v>1497</v>
      </c>
      <c r="E54" s="212"/>
      <c r="F54" s="183" t="s">
        <v>431</v>
      </c>
      <c r="G54" s="212"/>
      <c r="H54" s="343" t="s">
        <v>2696</v>
      </c>
    </row>
    <row r="55" spans="2:8" ht="16.5">
      <c r="B55" s="327"/>
      <c r="C55" s="212"/>
      <c r="D55" s="328"/>
      <c r="E55" s="212"/>
      <c r="F55" s="328"/>
      <c r="G55" s="212"/>
      <c r="H55" s="212"/>
    </row>
    <row r="56" spans="2:8" ht="16.5">
      <c r="B56" s="102" t="s">
        <v>2257</v>
      </c>
      <c r="C56" s="212"/>
      <c r="D56" s="341"/>
      <c r="E56" s="212"/>
      <c r="F56" s="341"/>
      <c r="G56" s="212"/>
      <c r="H56" s="103"/>
    </row>
    <row r="57" spans="2:8" ht="71.25">
      <c r="B57" s="344" t="s">
        <v>2258</v>
      </c>
      <c r="C57" s="212"/>
      <c r="D57" s="182" t="s">
        <v>1490</v>
      </c>
      <c r="E57" s="212"/>
      <c r="F57" s="182" t="s">
        <v>2697</v>
      </c>
      <c r="G57" s="212"/>
      <c r="H57" s="104"/>
    </row>
    <row r="58" spans="2:8" ht="71.25">
      <c r="B58" s="345" t="s">
        <v>2127</v>
      </c>
      <c r="C58" s="212"/>
      <c r="D58" s="182" t="s">
        <v>2665</v>
      </c>
      <c r="E58" s="212"/>
      <c r="F58" s="346" t="s">
        <v>2542</v>
      </c>
      <c r="G58" s="212"/>
      <c r="H58" s="333" t="s">
        <v>2698</v>
      </c>
    </row>
    <row r="59" spans="2:8" ht="28.5">
      <c r="B59" s="347" t="s">
        <v>2126</v>
      </c>
      <c r="C59" s="212"/>
      <c r="D59" s="183" t="s">
        <v>2665</v>
      </c>
      <c r="E59" s="212"/>
      <c r="F59" s="348" t="s">
        <v>2543</v>
      </c>
      <c r="G59" s="212"/>
      <c r="H59" s="343" t="s">
        <v>2699</v>
      </c>
    </row>
    <row r="60" spans="2:8" ht="16.5">
      <c r="B60" s="327"/>
      <c r="C60" s="212"/>
      <c r="D60" s="328"/>
      <c r="E60" s="212"/>
      <c r="F60" s="328"/>
      <c r="G60" s="212"/>
      <c r="H60" s="212"/>
    </row>
    <row r="61" spans="2:8" ht="16.5">
      <c r="B61" s="102" t="s">
        <v>2259</v>
      </c>
      <c r="C61" s="212"/>
      <c r="D61" s="341"/>
      <c r="E61" s="212"/>
      <c r="F61" s="341"/>
      <c r="G61" s="212"/>
      <c r="H61" s="103"/>
    </row>
    <row r="62" spans="2:8" ht="28.5">
      <c r="B62" s="339" t="s">
        <v>2092</v>
      </c>
      <c r="C62" s="212"/>
      <c r="D62" s="182" t="s">
        <v>1490</v>
      </c>
      <c r="E62" s="212"/>
      <c r="F62" s="349" t="s">
        <v>2700</v>
      </c>
      <c r="G62" s="212"/>
      <c r="H62" s="105"/>
    </row>
    <row r="63" spans="2:8" ht="16.5">
      <c r="B63" s="327"/>
      <c r="C63" s="212"/>
      <c r="D63" s="328"/>
      <c r="E63" s="212"/>
      <c r="F63" s="328"/>
      <c r="G63" s="212"/>
      <c r="H63" s="212"/>
    </row>
    <row r="64" spans="2:8" ht="16.5">
      <c r="B64" s="102" t="s">
        <v>2260</v>
      </c>
      <c r="C64" s="212"/>
      <c r="D64" s="341"/>
      <c r="E64" s="212"/>
      <c r="F64" s="341"/>
      <c r="G64" s="212"/>
      <c r="H64" s="103"/>
    </row>
    <row r="65" spans="2:8" ht="16.5">
      <c r="B65" s="199" t="s">
        <v>2517</v>
      </c>
      <c r="C65" s="212"/>
      <c r="D65" s="350"/>
      <c r="E65" s="212"/>
      <c r="F65" s="350"/>
      <c r="G65" s="212"/>
      <c r="H65" s="104"/>
    </row>
    <row r="66" spans="2:8" ht="57">
      <c r="B66" s="344" t="s">
        <v>2261</v>
      </c>
      <c r="C66" s="212"/>
      <c r="D66" s="182" t="s">
        <v>1490</v>
      </c>
      <c r="E66" s="212"/>
      <c r="F66" s="351" t="s">
        <v>2701</v>
      </c>
      <c r="G66" s="212"/>
      <c r="H66" s="333" t="s">
        <v>2702</v>
      </c>
    </row>
    <row r="67" spans="2:8" ht="16.5">
      <c r="B67" s="344" t="s">
        <v>2262</v>
      </c>
      <c r="C67" s="212"/>
      <c r="D67" s="182" t="s">
        <v>1490</v>
      </c>
      <c r="E67" s="212"/>
      <c r="F67" s="182" t="s">
        <v>2703</v>
      </c>
      <c r="G67" s="212"/>
      <c r="H67" s="104"/>
    </row>
    <row r="68" spans="2:8" ht="16.5">
      <c r="B68" s="198" t="s">
        <v>2475</v>
      </c>
      <c r="C68" s="212"/>
      <c r="D68" s="352">
        <v>41327319</v>
      </c>
      <c r="E68" s="212"/>
      <c r="F68" s="182" t="s">
        <v>2704</v>
      </c>
      <c r="G68" s="212"/>
      <c r="H68" s="104"/>
    </row>
    <row r="69" spans="2:8" ht="42.75">
      <c r="B69" s="347" t="str">
        <f>LEFT(B68,SEARCH(",",B68))&amp;" valeur"</f>
        <v>Pétrole brut (2709), valeur</v>
      </c>
      <c r="C69" s="212"/>
      <c r="D69" s="353">
        <v>2266263802</v>
      </c>
      <c r="E69" s="212"/>
      <c r="F69" s="183" t="s">
        <v>1466</v>
      </c>
      <c r="G69" s="212"/>
      <c r="H69" s="343" t="s">
        <v>2705</v>
      </c>
    </row>
    <row r="70" spans="2:8" ht="16.5">
      <c r="B70" s="327"/>
      <c r="C70" s="212"/>
      <c r="D70" s="328"/>
      <c r="E70" s="212"/>
      <c r="F70" s="328"/>
      <c r="G70" s="212"/>
      <c r="H70" s="212"/>
    </row>
    <row r="71" spans="2:8" ht="16.5">
      <c r="B71" s="102" t="s">
        <v>2263</v>
      </c>
      <c r="C71" s="212"/>
      <c r="D71" s="341"/>
      <c r="E71" s="212"/>
      <c r="F71" s="341"/>
      <c r="G71" s="212"/>
      <c r="H71" s="103"/>
    </row>
    <row r="72" spans="2:8" ht="57">
      <c r="B72" s="344" t="s">
        <v>2264</v>
      </c>
      <c r="C72" s="212"/>
      <c r="D72" s="182" t="s">
        <v>1490</v>
      </c>
      <c r="E72" s="212"/>
      <c r="F72" s="351" t="s">
        <v>2706</v>
      </c>
      <c r="G72" s="212"/>
      <c r="H72" s="333" t="s">
        <v>2707</v>
      </c>
    </row>
    <row r="73" spans="2:8" ht="57">
      <c r="B73" s="344" t="s">
        <v>2265</v>
      </c>
      <c r="C73" s="212"/>
      <c r="D73" s="182" t="s">
        <v>1490</v>
      </c>
      <c r="E73" s="212"/>
      <c r="F73" s="351" t="s">
        <v>2706</v>
      </c>
      <c r="G73" s="212"/>
      <c r="H73" s="104"/>
    </row>
    <row r="74" spans="2:8" ht="16.5">
      <c r="B74" s="198" t="s">
        <v>2475</v>
      </c>
      <c r="C74" s="212"/>
      <c r="D74" s="352">
        <v>35796567</v>
      </c>
      <c r="E74" s="212"/>
      <c r="F74" s="182" t="s">
        <v>2704</v>
      </c>
      <c r="G74" s="212"/>
      <c r="H74" s="104"/>
    </row>
    <row r="75" spans="2:8" ht="16.5">
      <c r="B75" s="347" t="str">
        <f>LEFT(B74,SEARCH(",",B74))&amp;" valeur"</f>
        <v>Pétrole brut (2709), valeur</v>
      </c>
      <c r="C75" s="212"/>
      <c r="D75" s="353">
        <v>1962970820</v>
      </c>
      <c r="E75" s="212"/>
      <c r="F75" s="183" t="s">
        <v>1466</v>
      </c>
      <c r="G75" s="212"/>
      <c r="H75" s="105"/>
    </row>
    <row r="76" spans="2:8" ht="16.5">
      <c r="B76" s="327"/>
      <c r="C76" s="212"/>
      <c r="D76" s="328"/>
      <c r="E76" s="212"/>
      <c r="F76" s="328"/>
      <c r="G76" s="212"/>
      <c r="H76" s="212"/>
    </row>
    <row r="77" spans="2:8" ht="16.5">
      <c r="B77" s="102" t="s">
        <v>2266</v>
      </c>
      <c r="C77" s="212"/>
      <c r="D77" s="341"/>
      <c r="E77" s="212"/>
      <c r="F77" s="354"/>
      <c r="G77" s="212"/>
      <c r="H77" s="103"/>
    </row>
    <row r="78" spans="2:8" ht="99.75">
      <c r="B78" s="344" t="s">
        <v>2267</v>
      </c>
      <c r="C78" s="212"/>
      <c r="D78" s="182" t="s">
        <v>1490</v>
      </c>
      <c r="E78" s="212"/>
      <c r="F78" s="182" t="s">
        <v>2708</v>
      </c>
      <c r="G78" s="212"/>
      <c r="H78" s="333" t="s">
        <v>2709</v>
      </c>
    </row>
    <row r="79" spans="2:8" ht="28.5">
      <c r="B79" s="106" t="s">
        <v>2068</v>
      </c>
      <c r="C79" s="212"/>
      <c r="D79" s="182" t="s">
        <v>1490</v>
      </c>
      <c r="E79" s="212"/>
      <c r="F79" s="182" t="s">
        <v>2710</v>
      </c>
      <c r="G79" s="212"/>
      <c r="H79" s="104"/>
    </row>
    <row r="80" spans="2:8" ht="71.25">
      <c r="B80" s="107" t="s">
        <v>2364</v>
      </c>
      <c r="C80" s="212"/>
      <c r="D80" s="108">
        <f>SUM('[2]Partie 5 - Données d’entreprise'!K109/'[2]Partie 4 - Recettes de l’État'!J78)</f>
        <v>1</v>
      </c>
      <c r="E80" s="212"/>
      <c r="F80" s="355" t="s">
        <v>2363</v>
      </c>
      <c r="G80" s="212"/>
      <c r="H80" s="343" t="s">
        <v>2711</v>
      </c>
    </row>
    <row r="81" spans="2:8" ht="16.5">
      <c r="B81" s="327"/>
      <c r="C81" s="212"/>
      <c r="D81" s="328"/>
      <c r="E81" s="212"/>
      <c r="F81" s="328"/>
      <c r="G81" s="212"/>
      <c r="H81" s="212"/>
    </row>
    <row r="82" spans="2:8" ht="16.5">
      <c r="B82" s="102" t="s">
        <v>2268</v>
      </c>
      <c r="C82" s="212"/>
      <c r="D82" s="354"/>
      <c r="E82" s="212"/>
      <c r="F82" s="354"/>
      <c r="G82" s="212"/>
      <c r="H82" s="103"/>
    </row>
    <row r="83" spans="2:8" ht="42.75">
      <c r="B83" s="107" t="s">
        <v>2269</v>
      </c>
      <c r="C83" s="356"/>
      <c r="D83" s="183" t="s">
        <v>1490</v>
      </c>
      <c r="E83" s="356"/>
      <c r="F83" s="183" t="s">
        <v>2712</v>
      </c>
      <c r="G83" s="212"/>
      <c r="H83" s="104"/>
    </row>
    <row r="84" spans="2:8" ht="16.5">
      <c r="B84" s="109" t="s">
        <v>2128</v>
      </c>
      <c r="C84" s="212"/>
      <c r="D84" s="357"/>
      <c r="E84" s="212"/>
      <c r="F84" s="357"/>
      <c r="G84" s="212"/>
      <c r="H84" s="357"/>
    </row>
    <row r="85" spans="2:8" ht="16.5">
      <c r="B85" s="196" t="s">
        <v>1556</v>
      </c>
      <c r="C85" s="212"/>
      <c r="D85" s="353">
        <v>9366700</v>
      </c>
      <c r="E85" s="212"/>
      <c r="F85" s="183" t="s">
        <v>2704</v>
      </c>
      <c r="G85" s="212"/>
      <c r="H85" s="105"/>
    </row>
    <row r="86" spans="2:8" ht="16.5">
      <c r="B86" s="345" t="s">
        <v>2129</v>
      </c>
      <c r="C86" s="212"/>
      <c r="D86" s="357"/>
      <c r="E86" s="212"/>
      <c r="F86" s="357"/>
      <c r="G86" s="212"/>
      <c r="H86" s="357"/>
    </row>
    <row r="87" spans="2:8" ht="42.75">
      <c r="B87" s="187" t="s">
        <v>1556</v>
      </c>
      <c r="C87" s="212"/>
      <c r="D87" s="352">
        <v>8182280</v>
      </c>
      <c r="E87" s="212"/>
      <c r="F87" s="183" t="s">
        <v>2704</v>
      </c>
      <c r="G87" s="212"/>
      <c r="H87" s="358" t="s">
        <v>2713</v>
      </c>
    </row>
    <row r="88" spans="2:8" ht="16.5">
      <c r="B88" s="359" t="str">
        <f>LEFT(B87,SEARCH(",",B87))&amp;" valeur"</f>
        <v>Pétrole brut, valeur</v>
      </c>
      <c r="C88" s="212"/>
      <c r="D88" s="353">
        <v>397437281</v>
      </c>
      <c r="E88" s="212"/>
      <c r="F88" s="183" t="s">
        <v>1466</v>
      </c>
      <c r="G88" s="212"/>
      <c r="H88" s="360" t="s">
        <v>2714</v>
      </c>
    </row>
    <row r="89" spans="2:8" ht="16.5">
      <c r="B89" s="327"/>
      <c r="C89" s="212"/>
      <c r="E89" s="212"/>
      <c r="F89" s="361"/>
      <c r="G89" s="212"/>
      <c r="H89" s="212"/>
    </row>
    <row r="90" spans="2:8" ht="15.95" customHeight="1">
      <c r="B90" s="102" t="s">
        <v>2270</v>
      </c>
      <c r="C90" s="212"/>
      <c r="D90" s="354"/>
      <c r="E90" s="212"/>
      <c r="F90" s="354"/>
      <c r="G90" s="212"/>
      <c r="H90" s="103"/>
    </row>
    <row r="91" spans="2:8" ht="28.5">
      <c r="B91" s="106" t="s">
        <v>2271</v>
      </c>
      <c r="C91" s="212"/>
      <c r="D91" s="182" t="s">
        <v>1490</v>
      </c>
      <c r="E91" s="212"/>
      <c r="F91" s="182" t="s">
        <v>2715</v>
      </c>
      <c r="G91" s="212"/>
      <c r="H91" s="333"/>
    </row>
    <row r="92" spans="2:8" ht="42.75">
      <c r="B92" s="110" t="s">
        <v>2272</v>
      </c>
      <c r="C92" s="212"/>
      <c r="D92" s="353">
        <v>0</v>
      </c>
      <c r="E92" s="212"/>
      <c r="F92" s="183" t="s">
        <v>1466</v>
      </c>
      <c r="G92" s="212"/>
      <c r="H92" s="343"/>
    </row>
    <row r="93" spans="2:8" ht="16.5">
      <c r="B93" s="327"/>
      <c r="C93" s="212"/>
      <c r="D93" s="328"/>
      <c r="E93" s="212"/>
      <c r="F93" s="361"/>
      <c r="G93" s="212"/>
      <c r="H93" s="212"/>
    </row>
    <row r="94" spans="2:8" ht="16.5">
      <c r="B94" s="102" t="s">
        <v>2273</v>
      </c>
      <c r="C94" s="212"/>
      <c r="D94" s="354"/>
      <c r="E94" s="212"/>
      <c r="F94" s="354"/>
      <c r="G94" s="212"/>
      <c r="H94" s="103"/>
    </row>
    <row r="95" spans="2:8" ht="28.5">
      <c r="B95" s="106" t="s">
        <v>2274</v>
      </c>
      <c r="C95" s="212"/>
      <c r="D95" s="182" t="s">
        <v>1490</v>
      </c>
      <c r="E95" s="212"/>
      <c r="F95" s="182" t="s">
        <v>2716</v>
      </c>
      <c r="G95" s="212"/>
      <c r="H95" s="104"/>
    </row>
    <row r="96" spans="2:8" ht="30.75" customHeight="1">
      <c r="B96" s="110" t="s">
        <v>2275</v>
      </c>
      <c r="C96" s="212"/>
      <c r="D96" s="353">
        <v>24948575</v>
      </c>
      <c r="E96" s="212"/>
      <c r="F96" s="183" t="s">
        <v>1466</v>
      </c>
      <c r="G96" s="212"/>
      <c r="H96" s="105"/>
    </row>
    <row r="97" spans="2:8" ht="16.5">
      <c r="B97" s="327"/>
      <c r="C97" s="212"/>
      <c r="D97" s="328"/>
      <c r="E97" s="212"/>
      <c r="F97" s="361"/>
      <c r="G97" s="212"/>
      <c r="H97" s="212"/>
    </row>
    <row r="98" spans="2:8" ht="33.950000000000003" customHeight="1">
      <c r="B98" s="102" t="s">
        <v>2276</v>
      </c>
      <c r="C98" s="212"/>
      <c r="D98" s="354"/>
      <c r="E98" s="212"/>
      <c r="F98" s="354"/>
      <c r="G98" s="212"/>
      <c r="H98" s="103"/>
    </row>
    <row r="99" spans="2:8" ht="28.5">
      <c r="B99" s="106" t="s">
        <v>2277</v>
      </c>
      <c r="C99" s="212"/>
      <c r="D99" s="182" t="s">
        <v>1490</v>
      </c>
      <c r="E99" s="212"/>
      <c r="F99" s="182" t="s">
        <v>2717</v>
      </c>
      <c r="G99" s="212"/>
      <c r="H99" s="104"/>
    </row>
    <row r="100" spans="2:8" ht="30.75" customHeight="1">
      <c r="B100" s="110" t="s">
        <v>2278</v>
      </c>
      <c r="C100" s="212"/>
      <c r="D100" s="353">
        <v>397437281</v>
      </c>
      <c r="E100" s="212"/>
      <c r="F100" s="182" t="s">
        <v>1466</v>
      </c>
      <c r="G100" s="212"/>
      <c r="H100" s="104" t="s">
        <v>2718</v>
      </c>
    </row>
    <row r="101" spans="2:8" ht="16.5">
      <c r="B101" s="327"/>
      <c r="C101" s="212"/>
      <c r="D101" s="328"/>
      <c r="E101" s="212"/>
      <c r="F101" s="362"/>
      <c r="G101" s="212"/>
      <c r="H101" s="212"/>
    </row>
    <row r="102" spans="2:8" ht="16.5">
      <c r="B102" s="102" t="s">
        <v>2279</v>
      </c>
      <c r="C102" s="212"/>
      <c r="D102" s="354"/>
      <c r="E102" s="212"/>
      <c r="F102" s="354"/>
      <c r="G102" s="212"/>
      <c r="H102" s="103"/>
    </row>
    <row r="103" spans="2:8" ht="30" customHeight="1">
      <c r="B103" s="106" t="str">
        <f>"Le government divulgue-t-il des informations sur les"&amp;RIGHT(B102,LEN(B102)-SEARCH(":",B102,1))&amp;"?"</f>
        <v>Le government divulgue-t-il des informations sur les Paiements directs infranationaux ?</v>
      </c>
      <c r="C103" s="212"/>
      <c r="D103" s="182" t="s">
        <v>1497</v>
      </c>
      <c r="E103" s="212"/>
      <c r="F103" s="182" t="s">
        <v>431</v>
      </c>
      <c r="G103" s="212"/>
      <c r="H103" s="104"/>
    </row>
    <row r="104" spans="2:8" ht="28.5">
      <c r="B104" s="110" t="s">
        <v>2280</v>
      </c>
      <c r="C104" s="212"/>
      <c r="D104" s="182" t="s">
        <v>1497</v>
      </c>
      <c r="E104" s="212"/>
      <c r="F104" s="182" t="s">
        <v>431</v>
      </c>
      <c r="G104" s="212"/>
      <c r="H104" s="105"/>
    </row>
    <row r="105" spans="2:8" ht="16.5">
      <c r="B105" s="327"/>
      <c r="C105" s="212"/>
      <c r="D105" s="328"/>
      <c r="E105" s="212"/>
      <c r="F105" s="361"/>
      <c r="G105" s="212"/>
      <c r="H105" s="212"/>
    </row>
    <row r="106" spans="2:8" ht="16.5">
      <c r="B106" s="102" t="s">
        <v>2281</v>
      </c>
      <c r="C106" s="212"/>
      <c r="D106" s="354"/>
      <c r="E106" s="212"/>
      <c r="F106" s="361"/>
      <c r="G106" s="212"/>
      <c r="H106" s="103"/>
    </row>
    <row r="107" spans="2:8" ht="28.5">
      <c r="B107" s="107" t="s">
        <v>2282</v>
      </c>
      <c r="C107" s="212"/>
      <c r="D107" s="363" t="str">
        <f ca="1">IFERROR(IF(_xlfn.DAYS('Partie 1 - Présentation'!$E$30,'Partie 1 - Présentation'!$E$26)/365&gt;0,_xlfn.DAYS('Partie 1 - Présentation'!$E$30,'Partie 1 - Présentation'!$E$26)/365,_xlfn.DAYS('Partie 1 - Présentation'!$E$33,'Partie 1 - Présentation'!$E$26)/365),"Complété automatiquement à partir du feuillet 1. Présentation")</f>
        <v>Complété automatiquement à partir du feuillet 1. Présentation</v>
      </c>
      <c r="E107" s="212"/>
      <c r="F107" s="361"/>
      <c r="G107" s="212"/>
      <c r="H107" s="105"/>
    </row>
    <row r="108" spans="2:8" ht="16.5">
      <c r="B108" s="327"/>
      <c r="C108" s="212"/>
      <c r="D108" s="328"/>
      <c r="E108" s="212"/>
      <c r="F108" s="361"/>
      <c r="G108" s="212"/>
      <c r="H108" s="212"/>
    </row>
    <row r="109" spans="2:8" ht="16.5">
      <c r="B109" s="102" t="s">
        <v>2283</v>
      </c>
      <c r="C109" s="212"/>
      <c r="D109" s="354"/>
      <c r="E109" s="212"/>
      <c r="F109" s="354"/>
      <c r="G109" s="212"/>
      <c r="H109" s="103"/>
    </row>
    <row r="110" spans="2:8" ht="57">
      <c r="B110" s="344" t="s">
        <v>2284</v>
      </c>
      <c r="C110" s="212"/>
      <c r="D110" s="182" t="s">
        <v>1490</v>
      </c>
      <c r="E110" s="212"/>
      <c r="F110" s="182" t="s">
        <v>2719</v>
      </c>
      <c r="G110" s="212"/>
      <c r="H110" s="104"/>
    </row>
    <row r="111" spans="2:8" ht="57">
      <c r="B111" s="345" t="s">
        <v>2285</v>
      </c>
      <c r="C111" s="212"/>
      <c r="D111" s="182" t="s">
        <v>1490</v>
      </c>
      <c r="E111" s="212"/>
      <c r="F111" s="182" t="s">
        <v>2720</v>
      </c>
      <c r="G111" s="212"/>
      <c r="H111" s="104"/>
    </row>
    <row r="112" spans="2:8" ht="28.5">
      <c r="B112" s="344" t="s">
        <v>2286</v>
      </c>
      <c r="C112" s="212"/>
      <c r="D112" s="182" t="s">
        <v>1490</v>
      </c>
      <c r="E112" s="212"/>
      <c r="F112" s="182" t="s">
        <v>2721</v>
      </c>
      <c r="G112" s="212"/>
      <c r="H112" s="104"/>
    </row>
    <row r="113" spans="2:8" ht="28.5">
      <c r="B113" s="324" t="s">
        <v>2287</v>
      </c>
      <c r="C113" s="212"/>
      <c r="D113" s="182" t="s">
        <v>1490</v>
      </c>
      <c r="E113" s="212"/>
      <c r="F113" s="182" t="s">
        <v>2722</v>
      </c>
      <c r="G113" s="212"/>
      <c r="H113" s="104"/>
    </row>
    <row r="114" spans="2:8" ht="28.5">
      <c r="B114" s="344" t="s">
        <v>2288</v>
      </c>
      <c r="C114" s="212"/>
      <c r="D114" s="182" t="s">
        <v>1490</v>
      </c>
      <c r="E114" s="212"/>
      <c r="F114" s="182" t="s">
        <v>2721</v>
      </c>
      <c r="G114" s="212"/>
      <c r="H114" s="104"/>
    </row>
    <row r="115" spans="2:8" ht="16.5">
      <c r="B115" s="326" t="s">
        <v>2289</v>
      </c>
      <c r="C115" s="212"/>
      <c r="D115" s="182" t="s">
        <v>1490</v>
      </c>
      <c r="E115" s="212"/>
      <c r="F115" s="182" t="s">
        <v>2723</v>
      </c>
      <c r="G115" s="212"/>
      <c r="H115" s="105"/>
    </row>
    <row r="116" spans="2:8" ht="16.5">
      <c r="B116" s="327"/>
      <c r="C116" s="212"/>
      <c r="D116" s="328"/>
      <c r="E116" s="212"/>
      <c r="F116" s="361"/>
      <c r="G116" s="212"/>
      <c r="H116" s="212"/>
    </row>
    <row r="117" spans="2:8" ht="28.5">
      <c r="B117" s="102" t="s">
        <v>2290</v>
      </c>
      <c r="C117" s="212"/>
      <c r="D117" s="354"/>
      <c r="E117" s="212"/>
      <c r="F117" s="354"/>
      <c r="G117" s="212"/>
      <c r="H117" s="103"/>
    </row>
    <row r="118" spans="2:8" ht="57">
      <c r="B118" s="106" t="s">
        <v>2291</v>
      </c>
      <c r="C118" s="212"/>
      <c r="D118" s="182" t="s">
        <v>1490</v>
      </c>
      <c r="E118" s="212"/>
      <c r="F118" s="182" t="s">
        <v>2724</v>
      </c>
      <c r="G118" s="212"/>
      <c r="H118" s="104"/>
    </row>
    <row r="119" spans="2:8" ht="42.75">
      <c r="B119" s="110" t="s">
        <v>2292</v>
      </c>
      <c r="C119" s="212"/>
      <c r="D119" s="353">
        <v>0</v>
      </c>
      <c r="E119" s="212"/>
      <c r="F119" s="182" t="s">
        <v>1466</v>
      </c>
      <c r="G119" s="212"/>
      <c r="H119" s="105"/>
    </row>
    <row r="120" spans="2:8" ht="16.5">
      <c r="B120" s="327"/>
      <c r="C120" s="212"/>
      <c r="D120" s="328"/>
      <c r="E120" s="212"/>
      <c r="F120" s="361"/>
      <c r="G120" s="212"/>
      <c r="H120" s="212"/>
    </row>
    <row r="121" spans="2:8" ht="16.5">
      <c r="B121" s="102" t="s">
        <v>2293</v>
      </c>
      <c r="C121" s="212"/>
      <c r="D121" s="354"/>
      <c r="E121" s="212"/>
      <c r="F121" s="354"/>
      <c r="G121" s="212"/>
      <c r="H121" s="103"/>
    </row>
    <row r="122" spans="2:8" ht="28.5">
      <c r="B122" s="106" t="s">
        <v>2294</v>
      </c>
      <c r="C122" s="212"/>
      <c r="D122" s="182" t="s">
        <v>1490</v>
      </c>
      <c r="E122" s="212"/>
      <c r="F122" s="182" t="s">
        <v>2725</v>
      </c>
      <c r="G122" s="212"/>
      <c r="H122" s="104"/>
    </row>
    <row r="123" spans="2:8" ht="85.5">
      <c r="B123" s="109" t="s">
        <v>2069</v>
      </c>
      <c r="C123" s="212"/>
      <c r="D123" s="364">
        <v>1349998</v>
      </c>
      <c r="E123" s="212"/>
      <c r="F123" s="182" t="s">
        <v>1466</v>
      </c>
      <c r="G123" s="212"/>
      <c r="H123" s="333" t="s">
        <v>2726</v>
      </c>
    </row>
    <row r="124" spans="2:8" ht="142.5">
      <c r="B124" s="110" t="s">
        <v>2295</v>
      </c>
      <c r="C124" s="212"/>
      <c r="D124" s="365">
        <v>782993</v>
      </c>
      <c r="E124" s="212"/>
      <c r="F124" s="183" t="s">
        <v>1466</v>
      </c>
      <c r="G124" s="212"/>
      <c r="H124" s="343" t="s">
        <v>2727</v>
      </c>
    </row>
    <row r="125" spans="2:8" ht="16.5">
      <c r="B125" s="327"/>
      <c r="C125" s="212"/>
      <c r="D125" s="328"/>
      <c r="E125" s="212"/>
      <c r="F125" s="361"/>
      <c r="G125" s="212"/>
      <c r="H125" s="212"/>
    </row>
    <row r="126" spans="2:8" ht="28.5">
      <c r="B126" s="102" t="s">
        <v>2296</v>
      </c>
      <c r="C126" s="212"/>
      <c r="D126" s="354"/>
      <c r="E126" s="212"/>
      <c r="F126" s="354"/>
      <c r="G126" s="212"/>
      <c r="H126" s="103"/>
    </row>
    <row r="127" spans="2:8" ht="63" customHeight="1">
      <c r="B127" s="106" t="s">
        <v>2297</v>
      </c>
      <c r="C127" s="212"/>
      <c r="D127" s="182" t="s">
        <v>1503</v>
      </c>
      <c r="E127" s="212"/>
      <c r="F127" s="182" t="str">
        <f>IF(D127=[2]Listes!$K$4,"&lt; Indiquez l'URL de la source &gt;",IF(D127=[2]Listes!$K$5,"&lt; Référence de la section dans le Rapport ITIE ou URL&gt;",IF(D127=[2]Listes!$K$6,"&lt; Référence de la non-applicabilité &gt;","")))</f>
        <v/>
      </c>
      <c r="G127" s="212"/>
      <c r="H127" s="104"/>
    </row>
    <row r="128" spans="2:8" ht="28.5">
      <c r="B128" s="106" t="s">
        <v>2298</v>
      </c>
      <c r="C128" s="212"/>
      <c r="D128" s="182" t="s">
        <v>1490</v>
      </c>
      <c r="E128" s="212"/>
      <c r="F128" s="182" t="s">
        <v>2728</v>
      </c>
      <c r="G128" s="212"/>
      <c r="H128" s="104"/>
    </row>
    <row r="129" spans="2:8" ht="57">
      <c r="B129" s="107" t="s">
        <v>2299</v>
      </c>
      <c r="C129" s="212"/>
      <c r="D129" s="182" t="s">
        <v>2665</v>
      </c>
      <c r="E129" s="212"/>
      <c r="F129" s="346" t="s">
        <v>2729</v>
      </c>
      <c r="G129" s="212"/>
      <c r="H129" s="105"/>
    </row>
    <row r="130" spans="2:8" ht="16.5">
      <c r="B130" s="327"/>
      <c r="C130" s="212"/>
      <c r="D130" s="328"/>
      <c r="E130" s="212"/>
      <c r="F130" s="361"/>
      <c r="G130" s="212"/>
      <c r="H130" s="212"/>
    </row>
    <row r="131" spans="2:8" ht="32.450000000000003" customHeight="1">
      <c r="B131" s="102" t="s">
        <v>2300</v>
      </c>
      <c r="C131" s="212"/>
      <c r="D131" s="354"/>
      <c r="E131" s="212"/>
      <c r="F131" s="354"/>
      <c r="G131" s="212"/>
      <c r="H131" s="103"/>
    </row>
    <row r="132" spans="2:8" ht="28.5">
      <c r="B132" s="106" t="s">
        <v>2301</v>
      </c>
      <c r="C132" s="212"/>
      <c r="D132" s="182" t="s">
        <v>1503</v>
      </c>
      <c r="E132" s="212"/>
      <c r="F132" s="182" t="str">
        <f>IF(D132=[2]Listes!$K$4,"&lt; Indiquez l'URL de la source &gt;",IF(D132=[2]Listes!$K$5,"&lt; Référence de la section dans le Rapport ITIE ou URL&gt;",IF(D132=[2]Listes!$K$6,"&lt; Référence de la non-applicabilité &gt;","")))</f>
        <v/>
      </c>
      <c r="G132" s="212"/>
      <c r="H132" s="104"/>
    </row>
    <row r="133" spans="2:8" ht="28.5">
      <c r="B133" s="109" t="s">
        <v>2302</v>
      </c>
      <c r="C133" s="212"/>
      <c r="D133" s="182" t="s">
        <v>1503</v>
      </c>
      <c r="E133" s="212"/>
      <c r="F133" s="182"/>
      <c r="G133" s="212"/>
      <c r="H133" s="104"/>
    </row>
    <row r="134" spans="2:8" ht="28.5">
      <c r="B134" s="109" t="s">
        <v>2303</v>
      </c>
      <c r="C134" s="212"/>
      <c r="D134" s="182" t="s">
        <v>1503</v>
      </c>
      <c r="E134" s="366"/>
      <c r="F134" s="182"/>
      <c r="G134" s="212"/>
      <c r="H134" s="104"/>
    </row>
    <row r="135" spans="2:8" ht="28.5">
      <c r="B135" s="106" t="s">
        <v>2304</v>
      </c>
      <c r="C135" s="212"/>
      <c r="D135" s="182" t="s">
        <v>1490</v>
      </c>
      <c r="E135" s="212"/>
      <c r="F135" s="182" t="s">
        <v>2730</v>
      </c>
      <c r="G135" s="212"/>
      <c r="H135" s="104"/>
    </row>
    <row r="136" spans="2:8" ht="28.5">
      <c r="B136" s="109" t="s">
        <v>2305</v>
      </c>
      <c r="C136" s="212"/>
      <c r="D136" s="367">
        <v>0</v>
      </c>
      <c r="E136" s="212"/>
      <c r="F136" s="182" t="s">
        <v>1466</v>
      </c>
      <c r="G136" s="212"/>
      <c r="H136" s="104"/>
    </row>
    <row r="137" spans="2:8" ht="28.5">
      <c r="B137" s="109" t="s">
        <v>2306</v>
      </c>
      <c r="C137" s="212"/>
      <c r="D137" s="364">
        <v>156319</v>
      </c>
      <c r="E137" s="212"/>
      <c r="F137" s="182" t="s">
        <v>1466</v>
      </c>
      <c r="G137" s="212"/>
      <c r="H137" s="104"/>
    </row>
    <row r="138" spans="2:8" ht="28.5">
      <c r="B138" s="106" t="s">
        <v>2131</v>
      </c>
      <c r="C138" s="212"/>
      <c r="D138" s="182" t="s">
        <v>1503</v>
      </c>
      <c r="E138" s="212"/>
      <c r="F138" s="182" t="str">
        <f>IF(D138=[2]Listes!$K$4,"&lt; Indiquez l'URL de la source &gt;",IF(D138=[2]Listes!$K$5,"&lt; Référence de la section dans le Rapport ITIE ou URL&gt;",IF(D138=[2]Listes!$K$6,"&lt; Référence de la non-applicabilité &gt;","")))</f>
        <v/>
      </c>
      <c r="G138" s="212"/>
      <c r="H138" s="104"/>
    </row>
    <row r="139" spans="2:8" ht="28.5">
      <c r="B139" s="109" t="s">
        <v>2132</v>
      </c>
      <c r="C139" s="212"/>
      <c r="D139" s="182" t="s">
        <v>1503</v>
      </c>
      <c r="E139" s="212"/>
      <c r="F139" s="182"/>
      <c r="G139" s="212"/>
      <c r="H139" s="104"/>
    </row>
    <row r="140" spans="2:8" ht="28.5">
      <c r="B140" s="110" t="s">
        <v>2133</v>
      </c>
      <c r="C140" s="212"/>
      <c r="D140" s="182" t="s">
        <v>1503</v>
      </c>
      <c r="E140" s="212"/>
      <c r="F140" s="182"/>
      <c r="G140" s="212"/>
      <c r="H140" s="105"/>
    </row>
    <row r="141" spans="2:8" ht="16.5">
      <c r="B141" s="327"/>
      <c r="C141" s="212"/>
      <c r="D141" s="328"/>
      <c r="E141" s="212"/>
      <c r="F141" s="361"/>
      <c r="G141" s="212"/>
      <c r="H141" s="212"/>
    </row>
    <row r="142" spans="2:8" ht="16.5">
      <c r="B142" s="102" t="s">
        <v>2307</v>
      </c>
      <c r="C142" s="212"/>
      <c r="D142" s="354"/>
      <c r="E142" s="212"/>
      <c r="F142" s="354"/>
      <c r="G142" s="212"/>
      <c r="H142" s="103"/>
    </row>
    <row r="143" spans="2:8" ht="28.5">
      <c r="B143" s="106" t="s">
        <v>2308</v>
      </c>
      <c r="C143" s="212"/>
      <c r="D143" s="182" t="s">
        <v>1497</v>
      </c>
      <c r="E143" s="212"/>
      <c r="F143" s="182" t="s">
        <v>431</v>
      </c>
      <c r="G143" s="212"/>
      <c r="H143" s="104"/>
    </row>
    <row r="144" spans="2:8" ht="28.5">
      <c r="B144" s="110" t="s">
        <v>2070</v>
      </c>
      <c r="C144" s="212"/>
      <c r="D144" s="182" t="s">
        <v>1497</v>
      </c>
      <c r="E144" s="212"/>
      <c r="F144" s="182" t="s">
        <v>431</v>
      </c>
      <c r="G144" s="212"/>
      <c r="H144" s="105"/>
    </row>
    <row r="145" spans="2:8" ht="16.5">
      <c r="B145" s="327"/>
      <c r="C145" s="212"/>
      <c r="D145" s="328"/>
      <c r="E145" s="212"/>
      <c r="F145" s="361"/>
      <c r="G145" s="212"/>
      <c r="H145" s="212"/>
    </row>
    <row r="146" spans="2:8" ht="16.5">
      <c r="B146" s="102" t="s">
        <v>2309</v>
      </c>
      <c r="C146" s="212"/>
      <c r="D146" s="111"/>
      <c r="E146" s="212"/>
      <c r="F146" s="112"/>
      <c r="G146" s="212"/>
      <c r="H146" s="103"/>
    </row>
    <row r="147" spans="2:8" ht="28.5">
      <c r="B147" s="113" t="s">
        <v>2310</v>
      </c>
      <c r="C147" s="212"/>
      <c r="D147" s="182" t="s">
        <v>1490</v>
      </c>
      <c r="E147" s="212"/>
      <c r="F147" s="182" t="s">
        <v>2731</v>
      </c>
      <c r="G147" s="212"/>
      <c r="H147" s="104"/>
    </row>
    <row r="148" spans="2:8" ht="27.6" customHeight="1">
      <c r="B148" s="114" t="s">
        <v>2311</v>
      </c>
      <c r="C148" s="212"/>
      <c r="D148" s="364">
        <v>1548821738</v>
      </c>
      <c r="E148" s="212"/>
      <c r="F148" s="182" t="s">
        <v>1466</v>
      </c>
      <c r="G148" s="212"/>
      <c r="H148" s="104"/>
    </row>
    <row r="149" spans="2:8" ht="16.5">
      <c r="B149" s="344" t="s">
        <v>2114</v>
      </c>
      <c r="C149" s="212"/>
      <c r="D149" s="182" t="s">
        <v>1503</v>
      </c>
      <c r="E149" s="212"/>
      <c r="F149" s="182" t="s">
        <v>1466</v>
      </c>
      <c r="G149" s="212"/>
      <c r="H149" s="104"/>
    </row>
    <row r="150" spans="2:8" ht="16.5">
      <c r="B150" s="322" t="s">
        <v>2312</v>
      </c>
      <c r="C150" s="212"/>
      <c r="D150" s="364">
        <v>10850616570</v>
      </c>
      <c r="E150" s="212"/>
      <c r="F150" s="182" t="s">
        <v>1466</v>
      </c>
      <c r="G150" s="212"/>
      <c r="H150" s="104"/>
    </row>
    <row r="151" spans="2:8" ht="16.5">
      <c r="B151" s="322" t="s">
        <v>2313</v>
      </c>
      <c r="C151" s="212"/>
      <c r="D151" s="352">
        <v>342103092</v>
      </c>
      <c r="E151" s="212"/>
      <c r="F151" s="182" t="s">
        <v>1466</v>
      </c>
      <c r="G151" s="212"/>
      <c r="H151" s="104"/>
    </row>
    <row r="152" spans="2:8" ht="16.5">
      <c r="B152" s="322" t="s">
        <v>2314</v>
      </c>
      <c r="C152" s="212"/>
      <c r="D152" s="352">
        <v>1082632906</v>
      </c>
      <c r="E152" s="212"/>
      <c r="F152" s="182" t="s">
        <v>1466</v>
      </c>
      <c r="G152" s="212"/>
      <c r="H152" s="104"/>
    </row>
    <row r="153" spans="2:8" ht="16.5">
      <c r="B153" s="322" t="s">
        <v>2315</v>
      </c>
      <c r="C153" s="212"/>
      <c r="D153" s="352">
        <v>1721002035</v>
      </c>
      <c r="E153" s="212"/>
      <c r="F153" s="182" t="s">
        <v>1466</v>
      </c>
      <c r="G153" s="212"/>
      <c r="H153" s="104"/>
    </row>
    <row r="154" spans="2:8" ht="16.5">
      <c r="B154" s="322" t="s">
        <v>2316</v>
      </c>
      <c r="C154" s="212"/>
      <c r="D154" s="352">
        <v>2800435279</v>
      </c>
      <c r="E154" s="212"/>
      <c r="F154" s="182" t="s">
        <v>1466</v>
      </c>
      <c r="G154" s="212"/>
      <c r="H154" s="104"/>
    </row>
    <row r="155" spans="2:8" ht="16.5">
      <c r="B155" s="322" t="s">
        <v>2365</v>
      </c>
      <c r="C155" s="212"/>
      <c r="D155" s="352">
        <v>1401</v>
      </c>
      <c r="E155" s="212"/>
      <c r="F155" s="182" t="s">
        <v>2368</v>
      </c>
      <c r="G155" s="212"/>
      <c r="H155" s="104"/>
    </row>
    <row r="156" spans="2:8" ht="16.5">
      <c r="B156" s="322" t="s">
        <v>2366</v>
      </c>
      <c r="C156" s="212"/>
      <c r="D156" s="352">
        <v>121</v>
      </c>
      <c r="E156" s="212"/>
      <c r="F156" s="182" t="s">
        <v>2368</v>
      </c>
      <c r="G156" s="212"/>
      <c r="H156" s="104"/>
    </row>
    <row r="157" spans="2:8" ht="16.5">
      <c r="B157" s="322" t="s">
        <v>2367</v>
      </c>
      <c r="C157" s="212"/>
      <c r="D157" s="352">
        <v>1522</v>
      </c>
      <c r="E157" s="212"/>
      <c r="F157" s="182" t="s">
        <v>2368</v>
      </c>
      <c r="G157" s="212"/>
      <c r="H157" s="104"/>
    </row>
    <row r="158" spans="2:8" ht="16.5">
      <c r="B158" s="322" t="s">
        <v>2317</v>
      </c>
      <c r="C158" s="212"/>
      <c r="D158" s="182" t="s">
        <v>1503</v>
      </c>
      <c r="E158" s="212"/>
      <c r="F158" s="182"/>
      <c r="G158" s="212"/>
      <c r="H158" s="104"/>
    </row>
    <row r="159" spans="2:8" ht="16.5">
      <c r="B159" s="322" t="s">
        <v>2318</v>
      </c>
      <c r="C159" s="212"/>
      <c r="D159" s="182" t="s">
        <v>1503</v>
      </c>
      <c r="E159" s="212"/>
      <c r="F159" s="182"/>
      <c r="G159" s="212"/>
      <c r="H159" s="104"/>
    </row>
    <row r="160" spans="2:8" ht="16.5">
      <c r="B160" s="342" t="s">
        <v>2319</v>
      </c>
      <c r="C160" s="212"/>
      <c r="D160" s="182" t="s">
        <v>1503</v>
      </c>
      <c r="E160" s="212"/>
      <c r="F160" s="183"/>
      <c r="G160" s="212"/>
      <c r="H160" s="105"/>
    </row>
    <row r="161" spans="2:8" ht="16.5">
      <c r="B161" s="361"/>
      <c r="C161" s="212"/>
      <c r="D161" s="368"/>
      <c r="E161" s="212"/>
      <c r="F161" s="361"/>
      <c r="G161" s="212"/>
      <c r="H161" s="212"/>
    </row>
    <row r="162" spans="2:8" ht="16.5">
      <c r="B162" s="102" t="s">
        <v>2369</v>
      </c>
      <c r="C162" s="369"/>
      <c r="D162" s="370"/>
      <c r="E162" s="369"/>
      <c r="F162" s="370"/>
      <c r="G162" s="369"/>
      <c r="H162" s="184"/>
    </row>
    <row r="163" spans="2:8" ht="37.5" customHeight="1">
      <c r="B163" s="371" t="s">
        <v>2370</v>
      </c>
      <c r="C163" s="369"/>
      <c r="D163" s="372"/>
      <c r="E163" s="369"/>
      <c r="F163" s="372"/>
      <c r="G163" s="369"/>
      <c r="H163" s="185"/>
    </row>
    <row r="164" spans="2:8" ht="31.5">
      <c r="B164" s="373" t="s">
        <v>2371</v>
      </c>
      <c r="C164" s="369"/>
      <c r="D164" s="182" t="s">
        <v>1503</v>
      </c>
      <c r="E164" s="369"/>
      <c r="F164" s="182" t="str">
        <f>IF(D164=[2]Listes!$K$4,"&lt; Indiquez l'URL de la source &gt;",IF(D164=[2]Listes!$K$5,"&lt; Référence de la section dans le Rapport ITIE ou URL&gt;",IF(D164=[2]Listes!$K$6,"&lt; Référence de la non-applicabilité &gt;","")))</f>
        <v/>
      </c>
      <c r="G164" s="369"/>
      <c r="H164" s="185"/>
    </row>
    <row r="165" spans="2:8" ht="63">
      <c r="B165" s="373" t="s">
        <v>2372</v>
      </c>
      <c r="C165" s="374"/>
      <c r="D165" s="182" t="s">
        <v>1503</v>
      </c>
      <c r="E165" s="369"/>
      <c r="F165" s="182" t="str">
        <f>IF(D165=[2]Listes!$K$4,"&lt; Indiquez l'URL de la source &gt;",IF(D165=[2]Listes!$K$5,"&lt; Référence de la section dans le Rapport ITIE ou URL&gt;",IF(D165=[2]Listes!$K$6,"&lt; Référence de la non-applicabilité &gt;","")))</f>
        <v/>
      </c>
      <c r="G165" s="369"/>
      <c r="H165" s="185"/>
    </row>
    <row r="166" spans="2:8" ht="31.5">
      <c r="B166" s="375" t="s">
        <v>2373</v>
      </c>
      <c r="C166" s="374"/>
      <c r="D166" s="182" t="s">
        <v>1503</v>
      </c>
      <c r="E166" s="369"/>
      <c r="F166" s="182" t="str">
        <f>IF(D166=[2]Listes!$K$4,"&lt; Indiquez l'URL de la source &gt;",IF(D166=[2]Listes!$K$5,"&lt; Référence de la section dans le Rapport ITIE ou URL&gt;",IF(D166=[2]Listes!$K$6,"&lt; Référence de la non-applicabilité &gt;","")))</f>
        <v/>
      </c>
      <c r="G166" s="369"/>
      <c r="H166" s="186"/>
    </row>
    <row r="167" spans="2:8" ht="16.5">
      <c r="B167" s="361"/>
      <c r="C167" s="212"/>
      <c r="D167" s="368"/>
      <c r="E167" s="212"/>
      <c r="F167" s="361"/>
      <c r="G167" s="212"/>
      <c r="H167" s="212"/>
    </row>
    <row r="168" spans="2:8" ht="14.1" customHeight="1">
      <c r="B168" s="302"/>
      <c r="D168" s="302"/>
      <c r="F168" s="302"/>
    </row>
    <row r="169" spans="2:8" ht="17.25" hidden="1" customHeight="1" thickBot="1">
      <c r="B169" s="83"/>
      <c r="C169" s="403" t="s">
        <v>2162</v>
      </c>
      <c r="D169" s="403"/>
      <c r="E169" s="403"/>
      <c r="F169" s="403"/>
      <c r="G169" s="403"/>
      <c r="H169" s="83"/>
    </row>
    <row r="170" spans="2:8" ht="24" hidden="1" customHeight="1" thickBot="1">
      <c r="B170" s="115"/>
      <c r="C170" s="384" t="s">
        <v>2163</v>
      </c>
      <c r="D170" s="384"/>
      <c r="E170" s="384"/>
      <c r="F170" s="384"/>
      <c r="G170" s="384"/>
      <c r="H170" s="115"/>
    </row>
    <row r="171" spans="2:8" ht="24.95" hidden="1" customHeight="1" thickBot="1">
      <c r="B171" s="115"/>
      <c r="C171" s="383" t="s">
        <v>2164</v>
      </c>
      <c r="D171" s="383"/>
      <c r="E171" s="383"/>
      <c r="F171" s="383"/>
      <c r="G171" s="383"/>
      <c r="H171" s="115"/>
    </row>
    <row r="172" spans="2:8" ht="18.600000000000001" hidden="1" customHeight="1" thickBot="1">
      <c r="B172" s="83"/>
      <c r="C172" s="404" t="s">
        <v>2165</v>
      </c>
      <c r="D172" s="377"/>
      <c r="E172" s="377"/>
      <c r="F172" s="377"/>
      <c r="G172" s="405"/>
      <c r="H172" s="116"/>
    </row>
    <row r="173" spans="2:8" ht="17.25" thickBot="1">
      <c r="B173" s="303"/>
      <c r="C173" s="303"/>
      <c r="D173" s="303"/>
      <c r="E173" s="303"/>
      <c r="F173" s="303"/>
      <c r="G173" s="303"/>
      <c r="H173" s="304"/>
    </row>
    <row r="174" spans="2:8" ht="19.5">
      <c r="B174" s="236" t="s">
        <v>2218</v>
      </c>
      <c r="D174" s="131"/>
      <c r="F174" s="131"/>
    </row>
    <row r="175" spans="2:8" ht="15.95" customHeight="1">
      <c r="B175" s="379" t="s">
        <v>2360</v>
      </c>
      <c r="C175" s="379"/>
      <c r="D175" s="379"/>
      <c r="F175" s="129"/>
    </row>
    <row r="176" spans="2:8" ht="16.5"/>
    <row r="177" ht="16.5"/>
    <row r="178" ht="16.5"/>
    <row r="179" ht="16.5"/>
    <row r="180" ht="16.5"/>
    <row r="181" ht="16.5"/>
    <row r="182" ht="16.5"/>
    <row r="183" ht="16.5"/>
    <row r="184" ht="16.5"/>
    <row r="185" ht="16.5"/>
    <row r="186" ht="16.5"/>
    <row r="187" ht="16.5"/>
    <row r="188" ht="16.5"/>
    <row r="189" ht="16.5"/>
    <row r="190" ht="16.5"/>
    <row r="191" ht="16.5"/>
    <row r="192" ht="16.5"/>
    <row r="193" ht="16.5"/>
    <row r="194" ht="16.5"/>
    <row r="195" ht="16.5"/>
    <row r="196" ht="16.5"/>
    <row r="197" ht="16.5"/>
    <row r="198" ht="16.5"/>
    <row r="199" ht="16.5"/>
  </sheetData>
  <mergeCells count="12">
    <mergeCell ref="B175:D175"/>
    <mergeCell ref="B10:E10"/>
    <mergeCell ref="F10:H14"/>
    <mergeCell ref="B11:E11"/>
    <mergeCell ref="B12:E12"/>
    <mergeCell ref="B13:E13"/>
    <mergeCell ref="B14:E14"/>
    <mergeCell ref="B15:H15"/>
    <mergeCell ref="C169:G169"/>
    <mergeCell ref="C170:G170"/>
    <mergeCell ref="C171:G171"/>
    <mergeCell ref="C172:G172"/>
  </mergeCells>
  <dataValidations count="28">
    <dataValidation showInputMessage="1" showErrorMessage="1" sqref="B65"/>
    <dataValidation showInputMessage="1" showErrorMessage="1" promptTitle="Type de déclaration" prompt="Veuillez indiquer le type de déclaration, parmi:_x000a__x000a_Divulgation systématique_x000a_Rapportage ITIE_x000a_Non disponible_x000a_Sans objet" sqref="D37"/>
    <dataValidation type="whole" showInputMessage="1" showErrorMessage="1" sqref="G162:G166">
      <formula1>999999</formula1>
      <formula2>99999999</formula2>
    </dataValidation>
    <dataValidation type="textLength" allowBlank="1" showInputMessage="1" showErrorMessage="1" sqref="H162:H166">
      <formula1>0</formula1>
      <formula2>350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56">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55">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55:F158">
      <formula1>0</formula1>
    </dataValidation>
    <dataValidation type="whole" allowBlank="1" showInputMessage="1" showErrorMessage="1" errorTitle="Veuillez ne pas modifier" error="Veuillez ne pas modifier ces cellules" sqref="B80 F80">
      <formula1>5</formula1>
      <formula2>6</formula2>
    </dataValidation>
    <dataValidation type="whole" allowBlank="1" showInputMessage="1" showErrorMessage="1" errorTitle="Veuillez ne pas modifier" error="Veuillez ne pas modifier ces cellules" sqref="B84 B86">
      <formula1>1</formula1>
      <formula2>4</formula2>
    </dataValidation>
    <dataValidation type="list" showInputMessage="1" showErrorMessage="1" promptTitle="Type de déclaration" prompt="Veuillez indiquer le type de déclaration, parmi:_x000a__x000a_Divulgation systématique_x000a_Rapportage ITIE_x000a_Non disponible_x000a_Sans objet" sqref="D25:D28 D40:D42 D158:D160 D138:D140 D52:D54 D147 D62 D66:D67 D32:D36 D78:D79 D83 D91 D95 D99 D45:D49 D72:D73 D103:D104 D122 D127:D129 D110:D115 D118 D57:D59 D132:D135 D143:D144 D149 D164:D166">
      <formula1>Reporting_options_list</formula1>
    </dataValidation>
    <dataValidation allowBlank="1" showInputMessage="1" showErrorMessage="1" errorTitle="Veuillez ne pas modifier" error="Veuillez ne pas modifier ces cellules" sqref="B148:B149 B131 B138:B140 B175:D175 B155:B158"/>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4 F85 F87">
      <formula1>"&lt;Selectionner unité&gt;,Sm3,Sm3 o.e.,Barils,Tonnes,oz,carats,Scf"</formula1>
    </dataValidation>
    <dataValidation type="whole" allowBlank="1" showInputMessage="1" showErrorMessage="1" errorTitle="Veuillez ne pas modifier" error="Veuillez ne pas modifier ces cellules" sqref="C169:G172">
      <formula1>444</formula1>
      <formula2>445</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15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15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15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Produit Intérieur Brut" prompt="Cela se rapporte au produit intérieur brut, en USD courants ou en devise locale._x000a__x000a_Veuillez ne saisir que des chiffres dans cette cellule. Si d'autres " sqref="D150">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48">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153">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57">
      <formula1>2</formula1>
    </dataValidation>
    <dataValidation type="decimal" allowBlank="1" showInputMessage="1" showErrorMessage="1" sqref="D108">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69 D74:D75 D85 D87:D88">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00 D123:D124 D92 D96 D136:D137 D119">
      <formula1>0</formula1>
    </dataValidation>
    <dataValidation type="list" operator="equal" showInputMessage="1" showErrorMessage="1" errorTitle="Saisie erronée" error="Entrée non-valide" promptTitle="Veuillez indiquer la devise" prompt="Saisissez les 3 lettres du code-devise de l’ISO." sqref="F139:F140 F159:F160 F133:F134 F119 F123:F124 F100 F148:F154 F96 F92 F136:F137">
      <formula1>Currency_code_list</formula1>
    </dataValidation>
    <dataValidation type="decimal" allowBlank="1" showInputMessage="1" showErrorMessage="1" errorTitle="Veuillez ne pas modifier" error="Veuillez ne pas modifier ces cellules" sqref="B173:D174 E173:H175">
      <formula1>10000</formula1>
      <formula2>50000</formula2>
    </dataValidation>
    <dataValidation type="whole" allowBlank="1" showInputMessage="1" showErrorMessage="1" errorTitle="Veuillez ne pas modifier" error="Veuillez ne pas modifier ces cellules" sqref="B23 B106 B102 B98 B94 B90 B82 B77 B71 B162:B166 B61 B56 B51 B44 B39 B17 B109:B130 B132:B137 B141:B147 B150:B154 B159:B160 B64">
      <formula1>10000</formula1>
      <formula2>50000</formula2>
    </dataValidation>
    <dataValidation type="textLength" allowBlank="1" showInputMessage="1" showErrorMessage="1" errorTitle="Veuillez ne pas modifier" error="Veuillez ne pas modifier ces cellules" sqref="B24:B26 B81 B72:B73 B167 B19:B22 B70 B76 B99:B101 B107:B108 B91:B93 B95:B97 B83 B103:B105 B88:B89 B78:B79 B161 B28:B29 D80 D107">
      <formula1>10000</formula1>
      <formula2>50000</formula2>
    </dataValidation>
    <dataValidation type="whole" allowBlank="1" showInputMessage="1" showErrorMessage="1" errorTitle="Veuillez ne pas modifier" error="Veuillez ne pas modifier ces cellules" sqref="B30:B38 B40:B43 B45:B50 B52:B55 B62:B63 B66:B67 B57:B60">
      <formula1>10000</formula1>
      <formula2>500000</formula2>
    </dataValidation>
  </dataValidations>
  <hyperlinks>
    <hyperlink ref="B30" r:id="rId1" location="r2-2" display="Exigence ITIE 2.2: Octroi des licences"/>
    <hyperlink ref="B44" r:id="rId2" location="r2-4"/>
    <hyperlink ref="B51" r:id="rId3" location="r2-5"/>
    <hyperlink ref="B56" r:id="rId4" location="r2-6"/>
    <hyperlink ref="B61" r:id="rId5" location="r3-1"/>
    <hyperlink ref="B64" r:id="rId6" location="r3-2"/>
    <hyperlink ref="B71" r:id="rId7" location="r3-3"/>
    <hyperlink ref="B77" r:id="rId8" location="r4-1"/>
    <hyperlink ref="B82" r:id="rId9" location="r4-2"/>
    <hyperlink ref="B90" r:id="rId10" location="r4-3"/>
    <hyperlink ref="B94" r:id="rId11" location="r4-4"/>
    <hyperlink ref="B98" r:id="rId12" location="r4-5"/>
    <hyperlink ref="B102" r:id="rId13" location="r4-6"/>
    <hyperlink ref="B106" r:id="rId14" location="r4-8"/>
    <hyperlink ref="B109" r:id="rId15" location="r4-9"/>
    <hyperlink ref="B117" r:id="rId16" location="r5-1"/>
    <hyperlink ref="B121" r:id="rId17" location="r5-2"/>
    <hyperlink ref="B126" r:id="rId18" location="r5-3"/>
    <hyperlink ref="B142" r:id="rId19" location="r6-2"/>
    <hyperlink ref="B146" r:id="rId20" location="r6-3"/>
    <hyperlink ref="B131" r:id="rId21" location="r6-1" display="Exigence ITIE 6.1: Dépenses sociales "/>
    <hyperlink ref="B15:H15" r:id="rId22" display="If you have any questions, please contact data@eiti.org"/>
    <hyperlink ref="C172:G172" r:id="rId23" display="Give us your feedback or report a conflict in the data! Write to us at  data@eiti.org"/>
    <hyperlink ref="G172" r:id="rId24" display="Give us your feedback or report a conflict in the data! Write to us at  data@eiti.org"/>
    <hyperlink ref="E172:F172" r:id="rId25" display="Give us your feedback or report a conflict in the data! Write to us at  data@eiti.org"/>
    <hyperlink ref="F172" r:id="rId26" display="Give us your feedback or report a conflict in the data! Write to us at  data@eiti.org"/>
    <hyperlink ref="C170:G170" r:id="rId27" display="Vous voulez en savoir plus sur votre pays ? Vérifiez si votre pays met en œuvre la Norme ITIE en visitant https://eiti.org/countries"/>
    <hyperlink ref="C171:G171" r:id="rId28" display="Pour la version la plus récente des modèles de données résumées, consultez https://eiti.org/fr/document/modele-donnees-resumees-itie"/>
    <hyperlink ref="B23" r:id="rId29" location="r2-1"/>
    <hyperlink ref="B39" r:id="rId30" location="r2-3"/>
    <hyperlink ref="B148" r:id="rId31"/>
    <hyperlink ref="C169:G169" r:id="rId32" display="Pour plus d’information sur l’ITIE, visitez notre site Internet  https://eiti.org"/>
    <hyperlink ref="B162" r:id="rId33" location="r6-4" display="EITI Requirement 6.4: Environmental impact"/>
    <hyperlink ref="B65" r:id="rId34" display="(Harmonised System Codes)"/>
    <hyperlink ref="F58" r:id="rId35"/>
    <hyperlink ref="F59" r:id="rId36"/>
    <hyperlink ref="F129" r:id="rId37"/>
  </hyperlinks>
  <pageMargins left="0.25" right="0.25" top="0.75" bottom="0.75" header="0.3" footer="0.3"/>
  <pageSetup paperSize="8" fitToHeight="0" orientation="landscape" horizontalDpi="2400" verticalDpi="2400" r:id="rId38"/>
  <drawing r:id="rId39"/>
  <legacyDrawing r:id="rId40"/>
</worksheet>
</file>

<file path=xl/worksheets/sheet4.xml><?xml version="1.0" encoding="utf-8"?>
<worksheet xmlns="http://schemas.openxmlformats.org/spreadsheetml/2006/main" xmlns:r="http://schemas.openxmlformats.org/officeDocument/2006/relationships">
  <sheetPr codeName="Sheet4">
    <tabColor rgb="FF00B050"/>
  </sheetPr>
  <dimension ref="B1:L156"/>
  <sheetViews>
    <sheetView showGridLines="0" topLeftCell="A72" zoomScale="70" zoomScaleNormal="70" workbookViewId="0">
      <selection activeCell="A80" sqref="A80"/>
    </sheetView>
  </sheetViews>
  <sheetFormatPr baseColWidth="10" defaultColWidth="4" defaultRowHeight="24" customHeight="1"/>
  <cols>
    <col min="1" max="1" width="4" style="17"/>
    <col min="2" max="2" width="84" style="17" bestFit="1" customWidth="1"/>
    <col min="3" max="3" width="42.140625" style="17" customWidth="1"/>
    <col min="4" max="4" width="36" style="17" customWidth="1"/>
    <col min="5" max="5" width="39.85546875" style="17" customWidth="1"/>
    <col min="6" max="6" width="27" style="17" customWidth="1"/>
    <col min="7" max="7" width="22.85546875" style="17" customWidth="1"/>
    <col min="8" max="8" width="22" style="17" customWidth="1"/>
    <col min="9" max="9" width="19.42578125" style="17" customWidth="1"/>
    <col min="10" max="10" width="12.140625" style="17" customWidth="1"/>
    <col min="11" max="11" width="13.7109375" style="17" customWidth="1"/>
    <col min="12" max="16384" width="4" style="17"/>
  </cols>
  <sheetData>
    <row r="1" spans="2:10" ht="15.75" hidden="1" customHeight="1"/>
    <row r="2" spans="2:10" ht="16.5" hidden="1">
      <c r="B2" s="18"/>
    </row>
    <row r="3" spans="2:10" ht="16.5" hidden="1">
      <c r="B3" s="18"/>
      <c r="C3" s="19"/>
      <c r="D3" s="19"/>
      <c r="E3" s="19" t="s">
        <v>2172</v>
      </c>
    </row>
    <row r="4" spans="2:10" ht="16.5" hidden="1">
      <c r="B4" s="18"/>
      <c r="C4" s="19"/>
      <c r="D4" s="19"/>
      <c r="E4" s="19" t="str">
        <f>Introduction!G4</f>
        <v>AAAA-MM-JJ</v>
      </c>
    </row>
    <row r="5" spans="2:10" ht="16.5" hidden="1"/>
    <row r="6" spans="2:10" ht="16.5" hidden="1"/>
    <row r="7" spans="2:10" ht="16.5"/>
    <row r="8" spans="2:10" ht="16.5">
      <c r="B8" s="21" t="s">
        <v>2320</v>
      </c>
      <c r="C8" s="83"/>
      <c r="D8" s="83"/>
      <c r="E8" s="83"/>
    </row>
    <row r="9" spans="2:10" ht="17.100000000000001" customHeight="1">
      <c r="B9" s="82" t="s">
        <v>2173</v>
      </c>
      <c r="C9" s="119"/>
      <c r="D9" s="82"/>
      <c r="E9" s="119"/>
      <c r="F9" s="120"/>
      <c r="G9" s="120"/>
      <c r="H9" s="120"/>
    </row>
    <row r="10" spans="2:10" ht="30.6" customHeight="1">
      <c r="B10" s="121" t="s">
        <v>2321</v>
      </c>
      <c r="C10" s="84"/>
      <c r="D10" s="408"/>
      <c r="E10" s="84"/>
      <c r="F10" s="52"/>
      <c r="G10" s="52"/>
      <c r="H10" s="52"/>
    </row>
    <row r="11" spans="2:10" ht="30.95" customHeight="1">
      <c r="B11" s="121" t="s">
        <v>2322</v>
      </c>
      <c r="C11" s="84"/>
      <c r="D11" s="408"/>
      <c r="E11" s="84"/>
      <c r="F11" s="52"/>
      <c r="G11" s="52"/>
      <c r="H11" s="52"/>
    </row>
    <row r="12" spans="2:10" ht="50.1" customHeight="1">
      <c r="B12" s="121" t="s">
        <v>2323</v>
      </c>
      <c r="C12" s="84"/>
      <c r="D12" s="408"/>
      <c r="E12" s="84"/>
      <c r="F12" s="52"/>
      <c r="G12" s="52"/>
      <c r="H12" s="52"/>
    </row>
    <row r="13" spans="2:10" ht="15.6" customHeight="1">
      <c r="B13" s="121" t="s">
        <v>2324</v>
      </c>
      <c r="C13" s="84"/>
      <c r="D13" s="408"/>
      <c r="E13" s="84"/>
      <c r="F13" s="52"/>
      <c r="G13" s="52"/>
      <c r="H13" s="52"/>
    </row>
    <row r="14" spans="2:10" ht="16.5">
      <c r="B14" s="122" t="s">
        <v>2325</v>
      </c>
      <c r="C14" s="85"/>
      <c r="D14" s="85"/>
      <c r="E14" s="85"/>
      <c r="F14" s="86"/>
      <c r="G14" s="86"/>
      <c r="H14" s="86"/>
      <c r="I14" s="86"/>
      <c r="J14" s="86"/>
    </row>
    <row r="15" spans="2:10" ht="16.5"/>
    <row r="16" spans="2:10" ht="24.75" thickBot="1">
      <c r="B16" s="409" t="s">
        <v>2326</v>
      </c>
      <c r="C16" s="409"/>
      <c r="D16" s="409"/>
      <c r="E16" s="409"/>
    </row>
    <row r="17" spans="2:12" s="87" customFormat="1" ht="25.5" customHeight="1" thickBot="1">
      <c r="B17" s="410" t="s">
        <v>2071</v>
      </c>
      <c r="C17" s="410"/>
      <c r="D17" s="410"/>
      <c r="E17" s="410"/>
    </row>
    <row r="18" spans="2:12" s="71" customFormat="1" ht="16.5">
      <c r="B18" s="411"/>
      <c r="C18" s="411"/>
      <c r="D18" s="411"/>
      <c r="E18" s="411"/>
    </row>
    <row r="19" spans="2:12" s="71" customFormat="1" ht="19.5">
      <c r="B19" s="188" t="s">
        <v>2327</v>
      </c>
      <c r="C19" s="189"/>
      <c r="D19" s="190"/>
      <c r="E19" s="190"/>
      <c r="F19" s="123"/>
    </row>
    <row r="20" spans="2:12" s="71" customFormat="1" ht="16.5">
      <c r="B20" s="17" t="s">
        <v>2072</v>
      </c>
      <c r="C20" s="17" t="s">
        <v>2119</v>
      </c>
      <c r="D20" s="17" t="s">
        <v>2328</v>
      </c>
      <c r="E20" s="17" t="s">
        <v>2329</v>
      </c>
      <c r="F20" s="123"/>
      <c r="G20" s="125"/>
    </row>
    <row r="21" spans="2:12" s="71" customFormat="1" ht="16.5">
      <c r="B21" s="205" t="s">
        <v>2526</v>
      </c>
      <c r="C21" s="205" t="s">
        <v>2122</v>
      </c>
      <c r="D21" s="206" t="s">
        <v>2536</v>
      </c>
      <c r="E21" s="126">
        <f>SUMIF(Government_revenues_table[Entité de l’État],Government_agencies[[#This Row],[Nom complet de l’entité]],Government_revenues_table[Valeur des revenus])</f>
        <v>316949335.62</v>
      </c>
      <c r="F21" s="125"/>
      <c r="G21" s="127"/>
    </row>
    <row r="22" spans="2:12" s="71" customFormat="1" ht="16.5">
      <c r="B22" s="206" t="s">
        <v>2527</v>
      </c>
      <c r="C22" s="206" t="s">
        <v>2125</v>
      </c>
      <c r="D22" s="206" t="s">
        <v>2536</v>
      </c>
      <c r="E22" s="126">
        <f>SUMIF(Government_revenues_table[Entité de l’État],Government_agencies[[#This Row],[Nom complet de l’entité]],Government_revenues_table[Valeur des revenus])</f>
        <v>680650556.22000003</v>
      </c>
      <c r="F22" s="127"/>
      <c r="G22" s="17"/>
      <c r="J22" s="123"/>
      <c r="K22" s="123"/>
      <c r="L22" s="123"/>
    </row>
    <row r="23" spans="2:12" s="71" customFormat="1" ht="16.5">
      <c r="B23" s="206" t="s">
        <v>2528</v>
      </c>
      <c r="C23" s="206" t="s">
        <v>2122</v>
      </c>
      <c r="D23" s="206" t="s">
        <v>2536</v>
      </c>
      <c r="E23" s="126">
        <f>SUMIF(Government_revenues_table[Entité de l’État],Government_agencies[[#This Row],[Nom complet de l’entité]],Government_revenues_table[Valeur des revenus])</f>
        <v>5440559</v>
      </c>
      <c r="F23" s="125"/>
      <c r="G23" s="17"/>
      <c r="J23" s="125"/>
      <c r="K23" s="125"/>
      <c r="L23" s="125"/>
    </row>
    <row r="24" spans="2:12" s="71" customFormat="1" ht="16.5">
      <c r="B24" s="206" t="s">
        <v>2529</v>
      </c>
      <c r="C24" s="206" t="s">
        <v>2122</v>
      </c>
      <c r="D24" s="206" t="s">
        <v>2536</v>
      </c>
      <c r="E24" s="126">
        <f>SUMIF(Government_revenues_table[Entité de l’État],Government_agencies[[#This Row],[Nom complet de l’entité]],Government_revenues_table[Valeur des revenus])</f>
        <v>96283</v>
      </c>
      <c r="F24" s="64"/>
      <c r="J24" s="127"/>
      <c r="K24" s="127"/>
      <c r="L24" s="127"/>
    </row>
    <row r="25" spans="2:12" s="71" customFormat="1" ht="16.5">
      <c r="B25" s="206" t="s">
        <v>2530</v>
      </c>
      <c r="C25" s="206" t="s">
        <v>2122</v>
      </c>
      <c r="D25" s="206" t="s">
        <v>2536</v>
      </c>
      <c r="E25" s="126">
        <f>SUMIF(Government_revenues_table[Entité de l’État],Government_agencies[[#This Row],[Nom complet de l’entité]],Government_revenues_table[Valeur des revenus])</f>
        <v>0</v>
      </c>
      <c r="F25" s="64"/>
      <c r="J25" s="125"/>
      <c r="K25" s="125"/>
      <c r="L25" s="125"/>
    </row>
    <row r="26" spans="2:12" s="71" customFormat="1" ht="16.5">
      <c r="B26" s="206" t="s">
        <v>2531</v>
      </c>
      <c r="C26" s="206" t="s">
        <v>2122</v>
      </c>
      <c r="D26" s="206" t="s">
        <v>2536</v>
      </c>
      <c r="E26" s="126">
        <f>SUMIF(Government_revenues_table[Entité de l’État],Government_agencies[[#This Row],[Nom complet de l’entité]],Government_revenues_table[Valeur des revenus])</f>
        <v>0</v>
      </c>
      <c r="F26" s="204"/>
      <c r="J26" s="125"/>
      <c r="K26" s="125"/>
      <c r="L26" s="125"/>
    </row>
    <row r="27" spans="2:12" s="71" customFormat="1" ht="16.5">
      <c r="B27" s="206" t="s">
        <v>2532</v>
      </c>
      <c r="C27" s="206" t="s">
        <v>2122</v>
      </c>
      <c r="D27" s="206" t="s">
        <v>2536</v>
      </c>
      <c r="E27" s="126">
        <f>SUMIF(Government_revenues_table[Entité de l’État],Government_agencies[[#This Row],[Nom complet de l’entité]],Government_revenues_table[Valeur des revenus])</f>
        <v>0</v>
      </c>
      <c r="F27" s="204"/>
      <c r="J27" s="125"/>
      <c r="K27" s="125"/>
      <c r="L27" s="125"/>
    </row>
    <row r="28" spans="2:12" s="71" customFormat="1" ht="16.5">
      <c r="B28" s="71" t="s">
        <v>2537</v>
      </c>
      <c r="C28" s="206" t="s">
        <v>2125</v>
      </c>
      <c r="D28" s="206" t="s">
        <v>2536</v>
      </c>
      <c r="E28" s="126">
        <f>SUMIF(Government_revenues_table[Entité de l’État],Government_agencies[[#This Row],[Nom complet de l’entité]],Government_revenues_table[Valeur des revenus])</f>
        <v>0</v>
      </c>
      <c r="F28" s="204"/>
      <c r="J28" s="125"/>
      <c r="K28" s="125"/>
      <c r="L28" s="125"/>
    </row>
    <row r="29" spans="2:12" s="71" customFormat="1" ht="16.5">
      <c r="B29" s="206" t="s">
        <v>2533</v>
      </c>
      <c r="C29" s="206" t="s">
        <v>2122</v>
      </c>
      <c r="D29" s="206" t="s">
        <v>2536</v>
      </c>
      <c r="E29" s="126">
        <f>SUMIF(Government_revenues_table[Entité de l’État],Government_agencies[[#This Row],[Nom complet de l’entité]],Government_revenues_table[Valeur des revenus])</f>
        <v>0</v>
      </c>
      <c r="F29" s="204"/>
      <c r="J29" s="125"/>
      <c r="K29" s="125"/>
      <c r="L29" s="125"/>
    </row>
    <row r="30" spans="2:12" s="71" customFormat="1" ht="16.5">
      <c r="B30" s="206" t="s">
        <v>2534</v>
      </c>
      <c r="C30" s="206" t="s">
        <v>2124</v>
      </c>
      <c r="D30" s="206" t="s">
        <v>2536</v>
      </c>
      <c r="E30" s="126">
        <f>SUMIF(Government_revenues_table[Entité de l’État],Government_agencies[[#This Row],[Nom complet de l’entité]],Government_revenues_table[Valeur des revenus])</f>
        <v>0</v>
      </c>
      <c r="F30" s="204"/>
      <c r="J30" s="125"/>
      <c r="K30" s="125"/>
      <c r="L30" s="125"/>
    </row>
    <row r="31" spans="2:12" s="71" customFormat="1" ht="16.5">
      <c r="B31" s="206" t="s">
        <v>2535</v>
      </c>
      <c r="C31" s="206" t="s">
        <v>2124</v>
      </c>
      <c r="D31" s="206" t="s">
        <v>2536</v>
      </c>
      <c r="E31" s="126">
        <f>SUMIF(Government_revenues_table[Entité de l’État],Government_agencies[[#This Row],[Nom complet de l’entité]],Government_revenues_table[Valeur des revenus])</f>
        <v>0</v>
      </c>
      <c r="F31" s="64"/>
    </row>
    <row r="32" spans="2:12" s="71" customFormat="1" ht="16.5">
      <c r="B32" s="64"/>
      <c r="E32" s="64"/>
    </row>
    <row r="33" spans="2:9" s="71" customFormat="1" ht="16.5">
      <c r="E33" s="123"/>
    </row>
    <row r="34" spans="2:9" s="71" customFormat="1" ht="16.5">
      <c r="E34" s="64"/>
    </row>
    <row r="35" spans="2:9" s="71" customFormat="1" ht="16.5">
      <c r="B35" s="64"/>
    </row>
    <row r="36" spans="2:9" s="71" customFormat="1" ht="20.25" thickBot="1">
      <c r="B36" s="188" t="s">
        <v>2331</v>
      </c>
      <c r="C36" s="189"/>
      <c r="D36" s="189"/>
      <c r="E36" s="189"/>
      <c r="F36" s="189"/>
      <c r="G36" s="190"/>
      <c r="H36" s="190"/>
      <c r="I36" s="190"/>
    </row>
    <row r="37" spans="2:9" s="71" customFormat="1" ht="17.25" thickBot="1">
      <c r="B37" s="193" t="s">
        <v>2330</v>
      </c>
      <c r="C37" s="193"/>
      <c r="D37" s="193"/>
      <c r="E37" s="39"/>
      <c r="F37" s="39"/>
      <c r="G37" s="191"/>
      <c r="H37" s="191"/>
      <c r="I37" s="191"/>
    </row>
    <row r="38" spans="2:9" s="71" customFormat="1" ht="66">
      <c r="B38" s="207" t="s">
        <v>2538</v>
      </c>
      <c r="C38" s="208" t="s">
        <v>2539</v>
      </c>
      <c r="D38" s="209" t="s">
        <v>2540</v>
      </c>
      <c r="E38" s="39"/>
      <c r="F38" s="39"/>
      <c r="G38" s="191"/>
      <c r="H38" s="191"/>
      <c r="I38" s="191"/>
    </row>
    <row r="39" spans="2:9" s="71" customFormat="1" ht="19.5">
      <c r="B39" s="192"/>
      <c r="C39" s="39"/>
      <c r="D39" s="39"/>
      <c r="E39" s="39"/>
      <c r="F39" s="39"/>
      <c r="G39" s="191"/>
      <c r="H39" s="191"/>
      <c r="I39" s="191"/>
    </row>
    <row r="40" spans="2:9" s="71" customFormat="1" ht="82.5">
      <c r="B40" s="124" t="s">
        <v>2073</v>
      </c>
      <c r="C40" s="124" t="s">
        <v>2522</v>
      </c>
      <c r="D40" s="17" t="s">
        <v>2332</v>
      </c>
      <c r="E40" s="17" t="s">
        <v>1465</v>
      </c>
      <c r="F40" s="44" t="s">
        <v>2333</v>
      </c>
      <c r="G40" s="44" t="s">
        <v>2334</v>
      </c>
      <c r="H40" s="44" t="s">
        <v>2130</v>
      </c>
      <c r="I40" s="44" t="s">
        <v>2335</v>
      </c>
    </row>
    <row r="41" spans="2:9" s="71" customFormat="1" ht="16.5">
      <c r="B41" s="205" t="s">
        <v>2541</v>
      </c>
      <c r="C41" s="205" t="s">
        <v>2125</v>
      </c>
      <c r="D41" s="205">
        <v>600006476</v>
      </c>
      <c r="E41" s="205" t="s">
        <v>1489</v>
      </c>
      <c r="F41" s="205" t="s">
        <v>1489</v>
      </c>
      <c r="G41" s="210" t="s">
        <v>2542</v>
      </c>
      <c r="H41" s="210" t="s">
        <v>2543</v>
      </c>
      <c r="I41" s="126">
        <f>SUMIF(Table10[Entreprise],Companies[[#This Row],[Nom complet de l’entreprise]],Table10[Valeur de revenus])</f>
        <v>2023</v>
      </c>
    </row>
    <row r="42" spans="2:9" s="71" customFormat="1" ht="16.5">
      <c r="B42" s="205" t="s">
        <v>2544</v>
      </c>
      <c r="C42" s="205" t="s">
        <v>2125</v>
      </c>
      <c r="D42" s="206" t="s">
        <v>2545</v>
      </c>
      <c r="E42" s="205" t="s">
        <v>1489</v>
      </c>
      <c r="F42" s="205" t="s">
        <v>1489</v>
      </c>
      <c r="G42" s="128" t="s">
        <v>1503</v>
      </c>
      <c r="H42" s="128" t="s">
        <v>1503</v>
      </c>
      <c r="I42" s="126">
        <f>SUMIF(Table10[Entreprise],Companies[[#This Row],[Nom complet de l’entreprise]],Table10[Valeur de revenus])</f>
        <v>0</v>
      </c>
    </row>
    <row r="43" spans="2:9" s="71" customFormat="1" ht="16.5">
      <c r="B43" s="205" t="s">
        <v>2546</v>
      </c>
      <c r="C43" s="206" t="s">
        <v>2547</v>
      </c>
      <c r="D43" s="206">
        <v>600002755</v>
      </c>
      <c r="E43" s="206" t="s">
        <v>1489</v>
      </c>
      <c r="F43" s="206" t="s">
        <v>1489</v>
      </c>
      <c r="G43" s="210" t="s">
        <v>2548</v>
      </c>
      <c r="H43" s="128" t="s">
        <v>1503</v>
      </c>
      <c r="I43" s="126">
        <f>SUMIF(Table10[Entreprise],Companies[[#This Row],[Nom complet de l’entreprise]],Table10[Valeur de revenus])</f>
        <v>100752316</v>
      </c>
    </row>
    <row r="44" spans="2:9" s="71" customFormat="1" ht="18.75" customHeight="1">
      <c r="B44" s="205" t="s">
        <v>2549</v>
      </c>
      <c r="C44" s="206" t="s">
        <v>2547</v>
      </c>
      <c r="D44" s="206" t="s">
        <v>2545</v>
      </c>
      <c r="E44" s="206" t="s">
        <v>1489</v>
      </c>
      <c r="F44" s="206" t="s">
        <v>1489</v>
      </c>
      <c r="G44" s="210" t="s">
        <v>2550</v>
      </c>
      <c r="H44" s="128" t="s">
        <v>1503</v>
      </c>
      <c r="I44" s="126">
        <f>SUMIF(Table10[Entreprise],Companies[[#This Row],[Nom complet de l’entreprise]],Table10[Valeur de revenus])</f>
        <v>163408557</v>
      </c>
    </row>
    <row r="45" spans="2:9" s="71" customFormat="1" ht="18.75" customHeight="1">
      <c r="B45" s="205" t="s">
        <v>2551</v>
      </c>
      <c r="C45" s="206" t="s">
        <v>2547</v>
      </c>
      <c r="D45" s="206" t="s">
        <v>2545</v>
      </c>
      <c r="E45" s="206" t="s">
        <v>1489</v>
      </c>
      <c r="F45" s="206" t="s">
        <v>1489</v>
      </c>
      <c r="G45" s="210" t="s">
        <v>2552</v>
      </c>
      <c r="H45" s="128" t="s">
        <v>1503</v>
      </c>
      <c r="I45" s="126">
        <f>SUMIF(Table10[Entreprise],Companies[[#This Row],[Nom complet de l’entreprise]],Table10[Valeur de revenus])</f>
        <v>5706731</v>
      </c>
    </row>
    <row r="46" spans="2:9" s="71" customFormat="1" ht="18.75" customHeight="1">
      <c r="B46" s="205" t="s">
        <v>2553</v>
      </c>
      <c r="C46" s="206" t="s">
        <v>2547</v>
      </c>
      <c r="D46" s="206" t="s">
        <v>2545</v>
      </c>
      <c r="E46" s="206" t="s">
        <v>1489</v>
      </c>
      <c r="F46" s="206" t="s">
        <v>1489</v>
      </c>
      <c r="G46" s="128" t="s">
        <v>1503</v>
      </c>
      <c r="H46" s="128" t="s">
        <v>1503</v>
      </c>
      <c r="I46" s="126">
        <f>SUMIF(Table10[Entreprise],Companies[[#This Row],[Nom complet de l’entreprise]],Table10[Valeur de revenus])</f>
        <v>0</v>
      </c>
    </row>
    <row r="47" spans="2:9" s="71" customFormat="1" ht="18.75" customHeight="1">
      <c r="B47" s="205" t="s">
        <v>2554</v>
      </c>
      <c r="C47" s="206" t="s">
        <v>2547</v>
      </c>
      <c r="D47" s="206">
        <v>600006939</v>
      </c>
      <c r="E47" s="206" t="s">
        <v>1489</v>
      </c>
      <c r="F47" s="206" t="s">
        <v>1489</v>
      </c>
      <c r="G47" s="210" t="s">
        <v>2555</v>
      </c>
      <c r="H47" s="128" t="s">
        <v>1503</v>
      </c>
      <c r="I47" s="126">
        <f>SUMIF(Table10[Entreprise],Companies[[#This Row],[Nom complet de l’entreprise]],Table10[Valeur de revenus])</f>
        <v>2305420</v>
      </c>
    </row>
    <row r="48" spans="2:9" s="71" customFormat="1" ht="18.75" customHeight="1">
      <c r="B48" s="205" t="s">
        <v>2556</v>
      </c>
      <c r="C48" s="206" t="s">
        <v>2547</v>
      </c>
      <c r="D48" s="206">
        <v>600006886</v>
      </c>
      <c r="E48" s="206" t="s">
        <v>1489</v>
      </c>
      <c r="F48" s="206" t="s">
        <v>1489</v>
      </c>
      <c r="G48" s="210" t="s">
        <v>2557</v>
      </c>
      <c r="H48" s="128" t="s">
        <v>1503</v>
      </c>
      <c r="I48" s="126">
        <f>SUMIF(Table10[Entreprise],Companies[[#This Row],[Nom complet de l’entreprise]],Table10[Valeur de revenus])</f>
        <v>2908759</v>
      </c>
    </row>
    <row r="49" spans="2:9" s="71" customFormat="1" ht="18.75" customHeight="1">
      <c r="B49" s="205" t="s">
        <v>2558</v>
      </c>
      <c r="C49" s="206" t="s">
        <v>2547</v>
      </c>
      <c r="D49" s="206">
        <v>600006555</v>
      </c>
      <c r="E49" s="206" t="s">
        <v>1489</v>
      </c>
      <c r="F49" s="206" t="s">
        <v>1489</v>
      </c>
      <c r="G49" s="210" t="s">
        <v>2557</v>
      </c>
      <c r="H49" s="128" t="s">
        <v>1503</v>
      </c>
      <c r="I49" s="126">
        <f>SUMIF(Table10[Entreprise],Companies[[#This Row],[Nom complet de l’entreprise]],Table10[Valeur de revenus])</f>
        <v>834029</v>
      </c>
    </row>
    <row r="50" spans="2:9" s="71" customFormat="1" ht="18.75" customHeight="1">
      <c r="B50" s="205" t="s">
        <v>2559</v>
      </c>
      <c r="C50" s="206" t="s">
        <v>2547</v>
      </c>
      <c r="D50" s="206" t="s">
        <v>2545</v>
      </c>
      <c r="E50" s="206" t="s">
        <v>1489</v>
      </c>
      <c r="F50" s="206" t="s">
        <v>1489</v>
      </c>
      <c r="G50" s="210" t="s">
        <v>2557</v>
      </c>
      <c r="H50" s="128" t="s">
        <v>1503</v>
      </c>
      <c r="I50" s="126">
        <f>SUMIF(Table10[Entreprise],Companies[[#This Row],[Nom complet de l’entreprise]],Table10[Valeur de revenus])</f>
        <v>0</v>
      </c>
    </row>
    <row r="51" spans="2:9" s="71" customFormat="1" ht="18.75" customHeight="1">
      <c r="B51" s="205" t="s">
        <v>2560</v>
      </c>
      <c r="C51" s="206" t="s">
        <v>2547</v>
      </c>
      <c r="D51" s="206" t="s">
        <v>2545</v>
      </c>
      <c r="E51" s="206" t="s">
        <v>1489</v>
      </c>
      <c r="F51" s="206" t="s">
        <v>1489</v>
      </c>
      <c r="G51" s="210" t="s">
        <v>2557</v>
      </c>
      <c r="H51" s="128" t="s">
        <v>1503</v>
      </c>
      <c r="I51" s="126">
        <f>SUMIF(Table10[Entreprise],Companies[[#This Row],[Nom complet de l’entreprise]],Table10[Valeur de revenus])</f>
        <v>0</v>
      </c>
    </row>
    <row r="52" spans="2:9" s="71" customFormat="1" ht="18.75" customHeight="1">
      <c r="B52" s="205" t="s">
        <v>2561</v>
      </c>
      <c r="C52" s="206" t="s">
        <v>2547</v>
      </c>
      <c r="D52" s="206" t="s">
        <v>2545</v>
      </c>
      <c r="E52" s="206" t="s">
        <v>1489</v>
      </c>
      <c r="F52" s="206" t="s">
        <v>1489</v>
      </c>
      <c r="G52" s="210" t="s">
        <v>2557</v>
      </c>
      <c r="H52" s="128" t="s">
        <v>1503</v>
      </c>
      <c r="I52" s="126">
        <f>SUMIF(Table10[Entreprise],Companies[[#This Row],[Nom complet de l’entreprise]],Table10[Valeur de revenus])</f>
        <v>493250556.22000003</v>
      </c>
    </row>
    <row r="53" spans="2:9" s="71" customFormat="1" ht="18.75" customHeight="1">
      <c r="B53" s="205" t="s">
        <v>2562</v>
      </c>
      <c r="C53" s="206" t="s">
        <v>2547</v>
      </c>
      <c r="D53" s="206" t="s">
        <v>2545</v>
      </c>
      <c r="E53" s="206" t="s">
        <v>1489</v>
      </c>
      <c r="F53" s="206" t="s">
        <v>1489</v>
      </c>
      <c r="G53" s="128" t="s">
        <v>1503</v>
      </c>
      <c r="H53" s="128" t="s">
        <v>1503</v>
      </c>
      <c r="I53" s="126">
        <f>SUMIF(Table10[Entreprise],Companies[[#This Row],[Nom complet de l’entreprise]],Table10[Valeur de revenus])</f>
        <v>0</v>
      </c>
    </row>
    <row r="54" spans="2:9" s="71" customFormat="1" ht="18.75" customHeight="1">
      <c r="B54" s="205" t="s">
        <v>2563</v>
      </c>
      <c r="C54" s="206" t="s">
        <v>2547</v>
      </c>
      <c r="D54" s="206">
        <v>600007082</v>
      </c>
      <c r="E54" s="206" t="s">
        <v>1489</v>
      </c>
      <c r="F54" s="206" t="s">
        <v>1489</v>
      </c>
      <c r="G54" s="128" t="s">
        <v>1503</v>
      </c>
      <c r="H54" s="128" t="s">
        <v>1503</v>
      </c>
      <c r="I54" s="126">
        <f>SUMIF(Table10[Entreprise],Companies[[#This Row],[Nom complet de l’entreprise]],Table10[Valeur de revenus])</f>
        <v>403363</v>
      </c>
    </row>
    <row r="55" spans="2:9" s="71" customFormat="1" ht="18.75" customHeight="1">
      <c r="B55" s="205" t="s">
        <v>2564</v>
      </c>
      <c r="C55" s="206" t="s">
        <v>2547</v>
      </c>
      <c r="D55" s="206" t="s">
        <v>446</v>
      </c>
      <c r="E55" s="206" t="s">
        <v>1489</v>
      </c>
      <c r="F55" s="206" t="s">
        <v>1489</v>
      </c>
      <c r="G55" s="128" t="s">
        <v>1503</v>
      </c>
      <c r="H55" s="128" t="s">
        <v>1503</v>
      </c>
      <c r="I55" s="126">
        <f>SUMIF(Table10[Entreprise],Companies[[#This Row],[Nom complet de l’entreprise]],Table10[Valeur de revenus])</f>
        <v>772174</v>
      </c>
    </row>
    <row r="56" spans="2:9" s="71" customFormat="1" ht="18.75" customHeight="1">
      <c r="B56" s="205" t="s">
        <v>2565</v>
      </c>
      <c r="C56" s="206" t="s">
        <v>2547</v>
      </c>
      <c r="D56" s="206" t="s">
        <v>446</v>
      </c>
      <c r="E56" s="206" t="s">
        <v>1489</v>
      </c>
      <c r="F56" s="206" t="s">
        <v>1489</v>
      </c>
      <c r="G56" s="128" t="s">
        <v>1503</v>
      </c>
      <c r="H56" s="128" t="s">
        <v>1503</v>
      </c>
      <c r="I56" s="126">
        <f>SUMIF(Table10[Entreprise],Companies[[#This Row],[Nom complet de l’entreprise]],Table10[Valeur de revenus])</f>
        <v>76468</v>
      </c>
    </row>
    <row r="57" spans="2:9" s="71" customFormat="1" ht="18.75" customHeight="1">
      <c r="B57" s="205" t="s">
        <v>2566</v>
      </c>
      <c r="C57" s="206" t="s">
        <v>2547</v>
      </c>
      <c r="D57" s="206">
        <v>600001373</v>
      </c>
      <c r="E57" s="206" t="s">
        <v>2096</v>
      </c>
      <c r="F57" s="206" t="s">
        <v>2567</v>
      </c>
      <c r="G57" s="128" t="s">
        <v>1503</v>
      </c>
      <c r="H57" s="128" t="s">
        <v>1503</v>
      </c>
      <c r="I57" s="126">
        <f>SUMIF(Table10[Entreprise],Companies[[#This Row],[Nom complet de l’entreprise]],Table10[Valeur de revenus])</f>
        <v>452151</v>
      </c>
    </row>
    <row r="58" spans="2:9" s="71" customFormat="1" ht="18.75" customHeight="1">
      <c r="B58" s="205" t="s">
        <v>2568</v>
      </c>
      <c r="C58" s="206" t="s">
        <v>2547</v>
      </c>
      <c r="D58" s="206" t="s">
        <v>2545</v>
      </c>
      <c r="E58" s="206" t="s">
        <v>2096</v>
      </c>
      <c r="F58" s="206" t="s">
        <v>2569</v>
      </c>
      <c r="G58" s="128" t="s">
        <v>1503</v>
      </c>
      <c r="H58" s="128" t="s">
        <v>1503</v>
      </c>
      <c r="I58" s="126">
        <f>SUMIF(Table10[Entreprise],Companies[[#This Row],[Nom complet de l’entreprise]],Table10[Valeur de revenus])</f>
        <v>6176</v>
      </c>
    </row>
    <row r="59" spans="2:9" s="71" customFormat="1" ht="18.75" customHeight="1">
      <c r="B59" s="205" t="s">
        <v>2570</v>
      </c>
      <c r="C59" s="206" t="s">
        <v>2125</v>
      </c>
      <c r="D59" s="206" t="s">
        <v>2545</v>
      </c>
      <c r="E59" s="206" t="s">
        <v>2096</v>
      </c>
      <c r="F59" s="206" t="s">
        <v>2567</v>
      </c>
      <c r="G59" s="128" t="s">
        <v>1503</v>
      </c>
      <c r="H59" s="128" t="s">
        <v>1503</v>
      </c>
      <c r="I59" s="126">
        <f>SUMIF(Table10[Entreprise],Companies[[#This Row],[Nom complet de l’entreprise]],Table10[Valeur de revenus])</f>
        <v>0</v>
      </c>
    </row>
    <row r="60" spans="2:9" s="71" customFormat="1" ht="18.75" customHeight="1">
      <c r="B60" s="205" t="s">
        <v>2571</v>
      </c>
      <c r="C60" s="206" t="s">
        <v>2547</v>
      </c>
      <c r="D60" s="206" t="s">
        <v>2545</v>
      </c>
      <c r="E60" s="206" t="s">
        <v>2096</v>
      </c>
      <c r="F60" s="206" t="s">
        <v>2572</v>
      </c>
      <c r="G60" s="128" t="s">
        <v>1503</v>
      </c>
      <c r="H60" s="128" t="s">
        <v>1503</v>
      </c>
      <c r="I60" s="126">
        <f>SUMIF(Table10[Entreprise],Companies[[#This Row],[Nom complet de l’entreprise]],Table10[Valeur de revenus])</f>
        <v>42275</v>
      </c>
    </row>
    <row r="61" spans="2:9" s="71" customFormat="1" ht="18.75" customHeight="1">
      <c r="B61" s="205" t="s">
        <v>2573</v>
      </c>
      <c r="C61" s="206" t="s">
        <v>2547</v>
      </c>
      <c r="D61" s="206" t="s">
        <v>2545</v>
      </c>
      <c r="E61" s="206" t="s">
        <v>2096</v>
      </c>
      <c r="F61" s="206" t="s">
        <v>2572</v>
      </c>
      <c r="G61" s="128" t="s">
        <v>1503</v>
      </c>
      <c r="H61" s="128" t="s">
        <v>1503</v>
      </c>
      <c r="I61" s="126">
        <f>SUMIF(Table10[Entreprise],Companies[[#This Row],[Nom complet de l’entreprise]],Table10[Valeur de revenus])</f>
        <v>9895</v>
      </c>
    </row>
    <row r="62" spans="2:9" s="71" customFormat="1" ht="18.75" customHeight="1">
      <c r="B62" s="205" t="s">
        <v>2574</v>
      </c>
      <c r="C62" s="206" t="s">
        <v>2547</v>
      </c>
      <c r="D62" s="206" t="s">
        <v>2545</v>
      </c>
      <c r="E62" s="206" t="s">
        <v>2096</v>
      </c>
      <c r="F62" s="206" t="s">
        <v>2572</v>
      </c>
      <c r="G62" s="128" t="s">
        <v>1503</v>
      </c>
      <c r="H62" s="128" t="s">
        <v>1503</v>
      </c>
      <c r="I62" s="126">
        <f>SUMIF(Table10[Entreprise],Companies[[#This Row],[Nom complet de l’entreprise]],Table10[Valeur de revenus])</f>
        <v>45544</v>
      </c>
    </row>
    <row r="63" spans="2:9" s="71" customFormat="1" ht="18.75" customHeight="1">
      <c r="B63" s="205" t="s">
        <v>2575</v>
      </c>
      <c r="C63" s="206" t="s">
        <v>2547</v>
      </c>
      <c r="D63" s="206" t="s">
        <v>2545</v>
      </c>
      <c r="E63" s="206" t="s">
        <v>2096</v>
      </c>
      <c r="F63" s="206" t="s">
        <v>2569</v>
      </c>
      <c r="G63" s="128" t="s">
        <v>1503</v>
      </c>
      <c r="H63" s="128" t="s">
        <v>1503</v>
      </c>
      <c r="I63" s="126">
        <f>SUMIF(Table10[Entreprise],Companies[[#This Row],[Nom complet de l’entreprise]],Table10[Valeur de revenus])</f>
        <v>0</v>
      </c>
    </row>
    <row r="64" spans="2:9" s="71" customFormat="1" ht="18.75" customHeight="1">
      <c r="B64" s="205" t="s">
        <v>2576</v>
      </c>
      <c r="C64" s="206" t="s">
        <v>2547</v>
      </c>
      <c r="D64" s="206" t="s">
        <v>2545</v>
      </c>
      <c r="E64" s="206" t="s">
        <v>2096</v>
      </c>
      <c r="F64" s="206" t="s">
        <v>2577</v>
      </c>
      <c r="G64" s="128" t="s">
        <v>1503</v>
      </c>
      <c r="H64" s="128" t="s">
        <v>1503</v>
      </c>
      <c r="I64" s="126">
        <f>SUMIF(Table10[Entreprise],Companies[[#This Row],[Nom complet de l’entreprise]],Table10[Valeur de revenus])</f>
        <v>0</v>
      </c>
    </row>
    <row r="65" spans="2:9" s="71" customFormat="1" ht="18.75" customHeight="1">
      <c r="B65" s="205" t="s">
        <v>2578</v>
      </c>
      <c r="C65" s="206" t="s">
        <v>2547</v>
      </c>
      <c r="D65" s="206" t="s">
        <v>2545</v>
      </c>
      <c r="E65" s="206" t="s">
        <v>2096</v>
      </c>
      <c r="F65" s="206" t="s">
        <v>2577</v>
      </c>
      <c r="G65" s="128" t="s">
        <v>1503</v>
      </c>
      <c r="H65" s="128" t="s">
        <v>1503</v>
      </c>
      <c r="I65" s="126">
        <f>SUMIF(Table10[Entreprise],Companies[[#This Row],[Nom complet de l’entreprise]],Table10[Valeur de revenus])</f>
        <v>4610</v>
      </c>
    </row>
    <row r="66" spans="2:9" s="71" customFormat="1" ht="18.75" customHeight="1">
      <c r="B66" s="205" t="s">
        <v>2579</v>
      </c>
      <c r="C66" s="206" t="s">
        <v>2547</v>
      </c>
      <c r="D66" s="206">
        <v>600008358</v>
      </c>
      <c r="E66" s="206" t="s">
        <v>2096</v>
      </c>
      <c r="F66" s="206" t="s">
        <v>2577</v>
      </c>
      <c r="G66" s="210" t="s">
        <v>2580</v>
      </c>
      <c r="H66" s="128" t="s">
        <v>1503</v>
      </c>
      <c r="I66" s="126">
        <f>SUMIF(Table10[Entreprise],Companies[[#This Row],[Nom complet de l’entreprise]],Table10[Valeur de revenus])</f>
        <v>0</v>
      </c>
    </row>
    <row r="67" spans="2:9" s="71" customFormat="1" ht="18.75" customHeight="1">
      <c r="B67" s="205" t="s">
        <v>2581</v>
      </c>
      <c r="C67" s="206" t="s">
        <v>2547</v>
      </c>
      <c r="D67" s="206" t="s">
        <v>2545</v>
      </c>
      <c r="E67" s="206" t="s">
        <v>2096</v>
      </c>
      <c r="F67" s="206" t="s">
        <v>2577</v>
      </c>
      <c r="G67" s="210" t="s">
        <v>2582</v>
      </c>
      <c r="H67" s="128" t="s">
        <v>1503</v>
      </c>
      <c r="I67" s="126">
        <f>SUMIF(Table10[Entreprise],Companies[[#This Row],[Nom complet de l’entreprise]],Table10[Valeur de revenus])</f>
        <v>462632</v>
      </c>
    </row>
    <row r="68" spans="2:9" s="71" customFormat="1" ht="18.75" customHeight="1">
      <c r="B68" s="205" t="s">
        <v>2583</v>
      </c>
      <c r="C68" s="206" t="s">
        <v>2547</v>
      </c>
      <c r="D68" s="206" t="s">
        <v>2545</v>
      </c>
      <c r="E68" s="206" t="s">
        <v>2096</v>
      </c>
      <c r="F68" s="206" t="s">
        <v>2577</v>
      </c>
      <c r="G68" s="210" t="s">
        <v>2584</v>
      </c>
      <c r="H68" s="128" t="s">
        <v>1503</v>
      </c>
      <c r="I68" s="126">
        <f>SUMIF(Table10[Entreprise],Companies[[#This Row],[Nom complet de l’entreprise]],Table10[Valeur de revenus])</f>
        <v>46646</v>
      </c>
    </row>
    <row r="69" spans="2:9" s="71" customFormat="1" ht="18.75" customHeight="1">
      <c r="B69" s="205" t="s">
        <v>2585</v>
      </c>
      <c r="C69" s="206" t="s">
        <v>2547</v>
      </c>
      <c r="D69" s="206" t="s">
        <v>2545</v>
      </c>
      <c r="E69" s="206" t="s">
        <v>2096</v>
      </c>
      <c r="F69" s="206" t="s">
        <v>2577</v>
      </c>
      <c r="G69" s="128" t="s">
        <v>1503</v>
      </c>
      <c r="H69" s="128" t="s">
        <v>1503</v>
      </c>
      <c r="I69" s="126">
        <f>SUMIF(Table10[Entreprise],Companies[[#This Row],[Nom complet de l’entreprise]],Table10[Valeur de revenus])</f>
        <v>0</v>
      </c>
    </row>
    <row r="70" spans="2:9" s="71" customFormat="1" ht="18.75" customHeight="1">
      <c r="B70" s="71" t="s">
        <v>2586</v>
      </c>
      <c r="C70" s="206" t="s">
        <v>2547</v>
      </c>
      <c r="D70" s="206" t="s">
        <v>2545</v>
      </c>
      <c r="E70" s="206" t="s">
        <v>2096</v>
      </c>
      <c r="F70" s="17" t="s">
        <v>2572</v>
      </c>
      <c r="G70" s="128" t="s">
        <v>1503</v>
      </c>
      <c r="H70" s="128" t="s">
        <v>1503</v>
      </c>
      <c r="I70" s="126">
        <f>SUMIF(Table10[Entreprise],Companies[[#This Row],[Nom complet de l’entreprise]],Table10[Valeur de revenus])</f>
        <v>14986</v>
      </c>
    </row>
    <row r="71" spans="2:9" s="71" customFormat="1" ht="18.75" customHeight="1">
      <c r="B71" s="71" t="s">
        <v>2587</v>
      </c>
      <c r="C71" s="206" t="s">
        <v>2547</v>
      </c>
      <c r="D71" s="206" t="s">
        <v>2545</v>
      </c>
      <c r="E71" s="206" t="s">
        <v>2096</v>
      </c>
      <c r="F71" s="17" t="s">
        <v>2572</v>
      </c>
      <c r="G71" s="128" t="s">
        <v>1503</v>
      </c>
      <c r="H71" s="128" t="s">
        <v>1503</v>
      </c>
      <c r="I71" s="126">
        <f>SUMIF(Table10[Entreprise],Companies[[#This Row],[Nom complet de l’entreprise]],Table10[Valeur de revenus])</f>
        <v>14473</v>
      </c>
    </row>
    <row r="72" spans="2:9" s="71" customFormat="1" ht="18.75" customHeight="1">
      <c r="B72" s="71" t="s">
        <v>2588</v>
      </c>
      <c r="C72" s="206" t="s">
        <v>2547</v>
      </c>
      <c r="D72" s="206" t="s">
        <v>2545</v>
      </c>
      <c r="E72" s="206" t="s">
        <v>2096</v>
      </c>
      <c r="F72" s="17" t="s">
        <v>2572</v>
      </c>
      <c r="G72" s="128" t="s">
        <v>1503</v>
      </c>
      <c r="H72" s="128" t="s">
        <v>1503</v>
      </c>
      <c r="I72" s="126">
        <f>SUMIF(Table10[Entreprise],Companies[[#This Row],[Nom complet de l’entreprise]],Table10[Valeur de revenus])</f>
        <v>9833</v>
      </c>
    </row>
    <row r="73" spans="2:9" s="71" customFormat="1" ht="18.75" customHeight="1">
      <c r="B73" s="71" t="s">
        <v>2589</v>
      </c>
      <c r="C73" s="206" t="s">
        <v>2547</v>
      </c>
      <c r="D73" s="206" t="s">
        <v>2545</v>
      </c>
      <c r="E73" s="206" t="s">
        <v>2096</v>
      </c>
      <c r="F73" s="17" t="s">
        <v>2572</v>
      </c>
      <c r="G73" s="128" t="s">
        <v>1503</v>
      </c>
      <c r="H73" s="128" t="s">
        <v>1503</v>
      </c>
      <c r="I73" s="126">
        <f>SUMIF(Table10[Entreprise],Companies[[#This Row],[Nom complet de l’entreprise]],Table10[Valeur de revenus])</f>
        <v>7196</v>
      </c>
    </row>
    <row r="74" spans="2:9" s="71" customFormat="1" ht="18.75" customHeight="1">
      <c r="B74" s="71" t="s">
        <v>2590</v>
      </c>
      <c r="C74" s="206" t="s">
        <v>2547</v>
      </c>
      <c r="D74" s="206" t="s">
        <v>2545</v>
      </c>
      <c r="E74" s="206" t="s">
        <v>2096</v>
      </c>
      <c r="F74" s="17" t="s">
        <v>2572</v>
      </c>
      <c r="G74" s="128" t="s">
        <v>1503</v>
      </c>
      <c r="H74" s="128" t="s">
        <v>1503</v>
      </c>
      <c r="I74" s="126">
        <f>SUMIF(Table10[Entreprise],Companies[[#This Row],[Nom complet de l’entreprise]],Table10[Valeur de revenus])</f>
        <v>6866</v>
      </c>
    </row>
    <row r="75" spans="2:9" s="71" customFormat="1" ht="18.75" customHeight="1">
      <c r="B75" s="71" t="s">
        <v>2591</v>
      </c>
      <c r="C75" s="206" t="s">
        <v>2125</v>
      </c>
      <c r="D75" s="206" t="s">
        <v>2545</v>
      </c>
      <c r="E75" s="206" t="s">
        <v>2096</v>
      </c>
      <c r="F75" s="71" t="s">
        <v>1180</v>
      </c>
      <c r="G75" s="128" t="s">
        <v>1503</v>
      </c>
      <c r="H75" s="128" t="s">
        <v>1503</v>
      </c>
      <c r="I75" s="126">
        <f>SUMIF(Table10[Entreprise],Companies[[#This Row],[Nom complet de l’entreprise]],Table10[Valeur de revenus])</f>
        <v>0</v>
      </c>
    </row>
    <row r="76" spans="2:9" s="71" customFormat="1" ht="18.75" customHeight="1">
      <c r="B76" s="205" t="s">
        <v>2592</v>
      </c>
      <c r="C76" s="206" t="s">
        <v>2547</v>
      </c>
      <c r="D76" s="206">
        <v>600010746</v>
      </c>
      <c r="E76" s="206" t="s">
        <v>1509</v>
      </c>
      <c r="F76" s="206" t="s">
        <v>2593</v>
      </c>
      <c r="G76" s="128" t="s">
        <v>1503</v>
      </c>
      <c r="H76" s="128" t="s">
        <v>1503</v>
      </c>
      <c r="I76" s="126">
        <f>SUMIF(Table10[Entreprise],Companies[[#This Row],[Nom complet de l’entreprise]],Table10[Valeur de revenus])</f>
        <v>40463701.620000005</v>
      </c>
    </row>
    <row r="77" spans="2:9" s="71" customFormat="1" ht="18.75" customHeight="1">
      <c r="B77" s="205" t="s">
        <v>2594</v>
      </c>
      <c r="C77" s="206" t="s">
        <v>2547</v>
      </c>
      <c r="D77" s="206" t="s">
        <v>2595</v>
      </c>
      <c r="E77" s="206" t="s">
        <v>1509</v>
      </c>
      <c r="F77" s="206" t="s">
        <v>2593</v>
      </c>
      <c r="G77" s="128" t="s">
        <v>1503</v>
      </c>
      <c r="H77" s="128" t="s">
        <v>1503</v>
      </c>
      <c r="I77" s="126">
        <f>SUMIF(Table10[Entreprise],Companies[[#This Row],[Nom complet de l’entreprise]],Table10[Valeur de revenus])</f>
        <v>1151588</v>
      </c>
    </row>
    <row r="78" spans="2:9" s="71" customFormat="1" ht="18.75" customHeight="1">
      <c r="B78" s="205" t="s">
        <v>2596</v>
      </c>
      <c r="C78" s="206" t="s">
        <v>2547</v>
      </c>
      <c r="D78" s="206">
        <v>600008367</v>
      </c>
      <c r="E78" s="206" t="s">
        <v>1509</v>
      </c>
      <c r="F78" s="206" t="s">
        <v>2593</v>
      </c>
      <c r="G78" s="210" t="s">
        <v>2557</v>
      </c>
      <c r="H78" s="128" t="s">
        <v>1503</v>
      </c>
      <c r="I78" s="126">
        <f>SUMIF(Table10[Entreprise],Companies[[#This Row],[Nom complet de l’entreprise]],Table10[Valeur de revenus])</f>
        <v>0</v>
      </c>
    </row>
    <row r="79" spans="2:9" s="71" customFormat="1" ht="16.5">
      <c r="B79" s="205" t="s">
        <v>2597</v>
      </c>
      <c r="C79" s="206" t="s">
        <v>2547</v>
      </c>
      <c r="D79" s="206">
        <v>600008474</v>
      </c>
      <c r="E79" s="206" t="s">
        <v>1509</v>
      </c>
      <c r="F79" s="206" t="s">
        <v>2598</v>
      </c>
      <c r="G79" s="128" t="s">
        <v>1503</v>
      </c>
      <c r="H79" s="128" t="s">
        <v>1503</v>
      </c>
      <c r="I79" s="126">
        <f>SUMIF(Table10[Entreprise],Companies[[#This Row],[Nom complet de l’entreprise]],Table10[Valeur de revenus])</f>
        <v>189977765</v>
      </c>
    </row>
    <row r="80" spans="2:9" s="71" customFormat="1" ht="16.5">
      <c r="B80" s="64"/>
    </row>
    <row r="81" spans="2:10" s="71" customFormat="1" ht="19.5">
      <c r="B81" s="188" t="s">
        <v>2336</v>
      </c>
      <c r="C81" s="189"/>
      <c r="D81" s="189"/>
      <c r="E81" s="189"/>
      <c r="F81" s="189"/>
      <c r="G81" s="190"/>
      <c r="H81" s="190"/>
      <c r="I81" s="190"/>
      <c r="J81" s="190"/>
    </row>
    <row r="82" spans="2:10" s="71" customFormat="1" ht="16.5">
      <c r="B82" s="124" t="s">
        <v>2337</v>
      </c>
      <c r="C82" s="129" t="s">
        <v>1464</v>
      </c>
      <c r="D82" s="129" t="s">
        <v>2106</v>
      </c>
      <c r="E82" s="129" t="s">
        <v>2118</v>
      </c>
      <c r="F82" s="17" t="s">
        <v>2338</v>
      </c>
      <c r="G82" s="17" t="s">
        <v>2339</v>
      </c>
      <c r="H82" s="17" t="s">
        <v>2108</v>
      </c>
      <c r="I82" s="17" t="s">
        <v>2107</v>
      </c>
      <c r="J82" s="17" t="s">
        <v>971</v>
      </c>
    </row>
    <row r="83" spans="2:10" s="71" customFormat="1" ht="16.5">
      <c r="B83" s="17"/>
      <c r="C83" s="130"/>
      <c r="D83" s="130"/>
      <c r="E83" s="130"/>
      <c r="F83" s="130"/>
    </row>
    <row r="84" spans="2:10" s="71" customFormat="1" ht="16.5" hidden="1">
      <c r="B84" s="17"/>
      <c r="C84" s="130"/>
      <c r="D84" s="130"/>
      <c r="E84" s="130"/>
      <c r="F84" s="130"/>
    </row>
    <row r="85" spans="2:10" s="71" customFormat="1" ht="16.5" hidden="1">
      <c r="B85" s="17"/>
      <c r="C85" s="130"/>
      <c r="D85" s="130"/>
      <c r="E85" s="130"/>
      <c r="F85" s="130"/>
    </row>
    <row r="86" spans="2:10" s="71" customFormat="1" ht="16.5" hidden="1">
      <c r="B86" s="17"/>
      <c r="C86" s="130"/>
      <c r="D86" s="130"/>
      <c r="E86" s="130"/>
      <c r="F86" s="130"/>
    </row>
    <row r="87" spans="2:10" s="71" customFormat="1" ht="16.5" hidden="1">
      <c r="B87" s="17"/>
      <c r="D87" s="130"/>
      <c r="E87" s="130"/>
      <c r="F87" s="130"/>
    </row>
    <row r="88" spans="2:10" s="71" customFormat="1" ht="16.5" hidden="1">
      <c r="B88" s="18"/>
      <c r="C88" s="130"/>
      <c r="D88" s="130"/>
      <c r="E88" s="130"/>
      <c r="F88" s="130"/>
    </row>
    <row r="89" spans="2:10" s="71" customFormat="1" ht="16.5" hidden="1">
      <c r="B89" s="49"/>
      <c r="C89" s="130"/>
      <c r="D89" s="130"/>
      <c r="E89" s="130"/>
      <c r="F89" s="130"/>
    </row>
    <row r="90" spans="2:10" s="71" customFormat="1" ht="16.5" hidden="1">
      <c r="B90" s="17"/>
      <c r="C90" s="130"/>
      <c r="D90" s="130"/>
      <c r="E90" s="130"/>
      <c r="F90" s="130"/>
    </row>
    <row r="91" spans="2:10" ht="16.5" hidden="1">
      <c r="C91" s="130"/>
      <c r="D91" s="130"/>
      <c r="E91" s="130"/>
      <c r="F91" s="130"/>
    </row>
    <row r="92" spans="2:10" ht="16.5" hidden="1">
      <c r="C92" s="130"/>
      <c r="E92" s="130"/>
      <c r="F92" s="130"/>
    </row>
    <row r="93" spans="2:10" ht="16.5" hidden="1">
      <c r="C93" s="130"/>
      <c r="D93" s="130"/>
      <c r="E93" s="130"/>
      <c r="F93" s="130"/>
    </row>
    <row r="94" spans="2:10" s="71" customFormat="1" ht="16.5" hidden="1">
      <c r="B94" s="17"/>
      <c r="C94" s="130"/>
      <c r="D94" s="130"/>
      <c r="E94" s="130"/>
      <c r="F94" s="130"/>
    </row>
    <row r="95" spans="2:10" s="71" customFormat="1" ht="16.5" hidden="1">
      <c r="B95" s="17"/>
      <c r="C95" s="130"/>
      <c r="D95" s="130"/>
      <c r="E95" s="130"/>
      <c r="F95" s="130"/>
    </row>
    <row r="96" spans="2:10" s="71" customFormat="1" ht="16.5" hidden="1">
      <c r="B96" s="17"/>
      <c r="C96" s="130"/>
      <c r="D96" s="130"/>
      <c r="E96" s="130"/>
      <c r="F96" s="130"/>
    </row>
    <row r="97" spans="2:9" ht="16.5" hidden="1">
      <c r="C97" s="130"/>
      <c r="D97" s="130"/>
      <c r="E97" s="130"/>
      <c r="F97" s="130"/>
    </row>
    <row r="98" spans="2:9" s="71" customFormat="1" ht="16.5" hidden="1">
      <c r="B98" s="17"/>
      <c r="C98" s="130"/>
      <c r="D98" s="130"/>
      <c r="E98" s="130"/>
      <c r="F98" s="130"/>
    </row>
    <row r="99" spans="2:9" ht="16.5" hidden="1">
      <c r="B99" s="71"/>
      <c r="C99" s="130"/>
      <c r="D99" s="130"/>
      <c r="E99" s="130"/>
      <c r="F99" s="130"/>
    </row>
    <row r="100" spans="2:9" ht="16.5">
      <c r="B100" s="71"/>
      <c r="C100" s="129"/>
      <c r="D100" s="129"/>
      <c r="E100" s="129"/>
      <c r="F100" s="129"/>
      <c r="G100" s="129"/>
    </row>
    <row r="101" spans="2:9" ht="17.25" hidden="1" customHeight="1">
      <c r="B101" s="383" t="s">
        <v>2162</v>
      </c>
      <c r="C101" s="383"/>
      <c r="D101" s="383"/>
      <c r="E101" s="383"/>
      <c r="F101" s="383"/>
      <c r="G101" s="383"/>
      <c r="H101" s="383"/>
      <c r="I101" s="383"/>
    </row>
    <row r="102" spans="2:9" ht="24" hidden="1" customHeight="1">
      <c r="B102" s="406" t="s">
        <v>2163</v>
      </c>
      <c r="C102" s="406"/>
      <c r="D102" s="406"/>
      <c r="E102" s="406"/>
      <c r="F102" s="406"/>
      <c r="G102" s="406"/>
      <c r="H102" s="406"/>
      <c r="I102" s="406"/>
    </row>
    <row r="103" spans="2:9" ht="19.5" hidden="1" customHeight="1">
      <c r="B103" s="383" t="s">
        <v>2164</v>
      </c>
      <c r="C103" s="383"/>
      <c r="D103" s="383"/>
      <c r="E103" s="383"/>
      <c r="F103" s="383"/>
      <c r="G103" s="383"/>
      <c r="H103" s="383"/>
      <c r="I103" s="383"/>
    </row>
    <row r="104" spans="2:9" ht="18.75" hidden="1" customHeight="1">
      <c r="B104" s="407" t="s">
        <v>2165</v>
      </c>
      <c r="C104" s="407"/>
      <c r="D104" s="407"/>
      <c r="E104" s="407"/>
      <c r="F104" s="407"/>
      <c r="G104" s="407"/>
      <c r="H104" s="407"/>
      <c r="I104" s="407"/>
    </row>
    <row r="105" spans="2:9" s="71" customFormat="1" ht="17.25" hidden="1" thickBot="1">
      <c r="B105" s="62"/>
      <c r="C105" s="62"/>
      <c r="D105" s="62"/>
      <c r="E105" s="62"/>
      <c r="F105" s="62"/>
      <c r="G105" s="62"/>
    </row>
    <row r="106" spans="2:9" s="71" customFormat="1" ht="19.5">
      <c r="B106" s="117" t="s">
        <v>2218</v>
      </c>
      <c r="C106" s="17"/>
      <c r="D106" s="131"/>
      <c r="E106" s="17"/>
      <c r="F106" s="131"/>
      <c r="G106" s="17"/>
    </row>
    <row r="107" spans="2:9" s="71" customFormat="1" ht="16.5">
      <c r="B107" s="379" t="s">
        <v>2360</v>
      </c>
      <c r="C107" s="379"/>
      <c r="D107" s="379"/>
      <c r="E107" s="17"/>
      <c r="F107" s="129"/>
      <c r="G107" s="17"/>
    </row>
    <row r="108" spans="2:9" ht="16.5"/>
    <row r="109" spans="2:9" s="71" customFormat="1" ht="16.5">
      <c r="B109" s="17"/>
      <c r="C109" s="17"/>
      <c r="D109" s="17"/>
      <c r="E109" s="17"/>
    </row>
    <row r="110" spans="2:9" s="71" customFormat="1" ht="16.5">
      <c r="B110" s="17"/>
      <c r="C110" s="17"/>
      <c r="D110" s="17"/>
      <c r="E110" s="17"/>
    </row>
    <row r="111" spans="2:9" ht="16.5"/>
    <row r="112" spans="2:9" s="71" customFormat="1" ht="16.5">
      <c r="B112" s="17"/>
      <c r="C112" s="17"/>
      <c r="D112" s="17"/>
      <c r="E112" s="17"/>
    </row>
    <row r="113" spans="2:5" s="71" customFormat="1" ht="16.5">
      <c r="B113" s="17"/>
      <c r="C113" s="17"/>
      <c r="D113" s="17"/>
      <c r="E113" s="17"/>
    </row>
    <row r="114" spans="2:5" ht="16.5"/>
    <row r="115" spans="2:5" ht="16.5"/>
    <row r="116" spans="2:5" ht="16.5"/>
    <row r="117" spans="2:5" ht="16.5"/>
    <row r="118" spans="2:5" ht="16.5"/>
    <row r="119" spans="2:5" ht="16.5"/>
    <row r="120" spans="2:5" ht="16.5"/>
    <row r="121" spans="2:5" ht="16.5"/>
    <row r="122" spans="2:5" ht="16.5"/>
    <row r="123" spans="2:5" s="71" customFormat="1" ht="16.5">
      <c r="B123" s="17"/>
      <c r="C123" s="17"/>
      <c r="D123" s="17"/>
      <c r="E123" s="17"/>
    </row>
    <row r="124" spans="2:5" ht="16.5"/>
    <row r="125" spans="2:5" ht="16.5"/>
    <row r="126" spans="2:5" ht="16.5"/>
    <row r="127" spans="2:5" ht="16.5"/>
    <row r="128" spans="2:5" ht="16.5"/>
    <row r="129" ht="16.5"/>
    <row r="130" ht="16.5"/>
    <row r="131" ht="15" customHeight="1"/>
    <row r="132" ht="15" customHeight="1"/>
    <row r="133" ht="16.5"/>
    <row r="134" ht="16.5"/>
    <row r="135" ht="18.75" customHeight="1"/>
    <row r="136" ht="16.5"/>
    <row r="137" ht="16.5"/>
    <row r="138" ht="16.5"/>
    <row r="139" ht="16.5"/>
    <row r="140" ht="16.5"/>
    <row r="141" ht="16.5"/>
    <row r="142" ht="16.5"/>
    <row r="143" ht="16.5"/>
    <row r="144" ht="16.5"/>
    <row r="145" ht="16.5"/>
    <row r="146" ht="16.5"/>
    <row r="147" ht="16.5"/>
    <row r="148" ht="16.5"/>
    <row r="149" ht="16.5"/>
    <row r="150" ht="16.5"/>
    <row r="151" ht="16.5"/>
    <row r="152" ht="16.5"/>
    <row r="153" ht="16.5"/>
    <row r="154" ht="16.5"/>
    <row r="155" ht="16.5"/>
    <row r="156" ht="16.5"/>
  </sheetData>
  <mergeCells count="9">
    <mergeCell ref="B102:I102"/>
    <mergeCell ref="B103:I103"/>
    <mergeCell ref="B104:I104"/>
    <mergeCell ref="B107:D107"/>
    <mergeCell ref="D10:D13"/>
    <mergeCell ref="B16:E16"/>
    <mergeCell ref="B17:E17"/>
    <mergeCell ref="B18:E18"/>
    <mergeCell ref="B101:I101"/>
  </mergeCells>
  <dataValidations count="25">
    <dataValidation type="list" allowBlank="1" showInputMessage="1" showErrorMessage="1" promptTitle="Veuillez sélectionner le secteur" prompt="Veuillez sélectionner le secteur pertinent pour l'entreprise dans la liste" sqref="F41:F56 E41:E79">
      <formula1>Sector_list</formula1>
    </dataValidation>
    <dataValidation type="textLength" allowBlank="1" showInputMessage="1" showErrorMessage="1" errorTitle="Veuillez ne pas modifier" error="Veuillez ne pas modifier ces cellules" sqref="B82:C82 B81:G81 B16:E17 B19:C19 F82 B20 D20:E20 I40 B36:D37 B39:D39 E36:F39 B40 D40:G40 B38">
      <formula1>10000</formula1>
      <formula2>50000</formula2>
    </dataValidation>
    <dataValidation type="decimal" allowBlank="1" showInputMessage="1" showErrorMessage="1" errorTitle="Veuillez ne pas modifier" error="Veuillez ne pas modifier ces cellules" sqref="E105:G107 B105:D106">
      <formula1>10000</formula1>
      <formula2>500000</formula2>
    </dataValidation>
    <dataValidation allowBlank="1" showInputMessage="1" showErrorMessage="1" promptTitle="Production -volume-" prompt="Veuillez indiquer le volume de production du projet" sqref="G83:G99"/>
    <dataValidation allowBlank="1" showInputMessage="1" showErrorMessage="1" promptTitle="Numéro d'identification" prompt="Veuillez indiquer le numéro d'identification de l'agence gouvernementale, si applicable" sqref="D21:D31"/>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31"/>
    <dataValidation allowBlank="1" showInputMessage="1" showErrorMessage="1" promptTitle="URL du registre" prompt="Veuillez indiquer l'URL directe vers le registre ou l'agence" sqref="J25:L30 D38"/>
    <dataValidation allowBlank="1" showInputMessage="1" showErrorMessage="1" promptTitle="Nom du registre" prompt="Veuillez saisir le nom du registre ou de l'agence" sqref="J24:L24 C38"/>
    <dataValidation allowBlank="1" showInputMessage="1" showErrorMessage="1" promptTitle="Nom de l'identifiant" prompt="Veuillez saisir le nom de l'identifiant, tel que « Numéro d'identification du contribuable » ou similaire" sqref="J23:L23 B38"/>
    <dataValidation allowBlank="1" showInputMessage="1" showErrorMessage="1" promptTitle="Nom du Projet" prompt="Veuillez indiquer le nom du Projet._x000a__x000a_Veuillez vous abstenir d'utiliser des acronymes et indiquez le nom complet_x000a__x000a_" sqref="B83:B100"/>
    <dataValidation type="whole" allowBlank="1" showInputMessage="1" showErrorMessage="1" errorTitle="Veuillez ne pas modifier" error="Veuillez ne pas modifier ces cellules" sqref="D82 B101:B104">
      <formula1>444</formula1>
      <formula2>445</formula2>
    </dataValidation>
    <dataValidation type="list" allowBlank="1" showInputMessage="1" showErrorMessage="1" sqref="F100">
      <formula1>Simple_options_list</formula1>
    </dataValidation>
    <dataValidation allowBlank="1" showInputMessage="1" showErrorMessage="1" promptTitle="Compagnie associée" prompt="Veuillez indiquer les compagnies affiliées au projet, séparées par une virgule." sqref="D83:D99"/>
    <dataValidation allowBlank="1" showInputMessage="1" showErrorMessage="1" promptTitle="Production -valeur-" prompt="Veuillez indiquer la valeur de la production du projet" sqref="I83:I99"/>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83:H99">
      <formula1>"&lt;Selectionner unité&gt;,Sm3,Sm3 o.e.,Barils,Tonnes,oz,carats,Scf"</formula1>
    </dataValidation>
    <dataValidation type="list" allowBlank="1" showInputMessage="1" showErrorMessage="1" sqref="G100 F83:F99">
      <formula1>Project_phases_list</formula1>
    </dataValidation>
    <dataValidation type="whole" allowBlank="1" showInputMessage="1" showErrorMessage="1" errorTitle="Veuillez ne pas modifier" error="Veuillez ne pas modifier ces cellules" sqref="E82">
      <formula1>4</formula1>
      <formula2>5</formula2>
    </dataValidation>
    <dataValidation allowBlank="1" showInputMessage="1" showErrorMessage="1" promptTitle="Numéro de référence" prompt="Veuillez indiquer le numéro de référence de l'accord légal: contrat, licence, concession,…" sqref="C88:C99 C83:C86"/>
    <dataValidation allowBlank="1" showInputMessage="1" showErrorMessage="1" errorTitle="Veuillez ne pas modifier" error="Veuillez ne pas modifier ces cellules" sqref="H40 B107:D107"/>
    <dataValidation allowBlank="1" showInputMessage="1" showErrorMessage="1" promptTitle="Veuillez sélectionner les matièr" prompt="Veuillez sélectionner les matières premières exploitées, séparées par une virgule" sqref="F57:F79"/>
    <dataValidation errorStyle="warning" allowBlank="1" showInputMessage="1" showErrorMessage="1" errorTitle="URL" error="Veuillez indiquer une URL" sqref="G41:H79"/>
    <dataValidation allowBlank="1" showInputMessage="1" showErrorMessage="1" promptTitle="Numéro d'identification" prompt="Veuillez saisir un numéro d'identification unique, tel qu’un TIN, un numéro d'organisation ou similaire." sqref="D41:D79"/>
    <dataValidation allowBlank="1" showInputMessage="1" showErrorMessage="1" promptTitle="Nom de l'entreprise" prompt="Saisissez le nom de l'entreprise ici_x000a__x000a_Veuillez vous abstenir d'utiliser des acronymes et indiquez le nom complet" sqref="B41:B79"/>
    <dataValidation type="whole" allowBlank="1" showInputMessage="1" showErrorMessage="1" errorTitle="Veuillez ne pas remplir" error="Ces cellules seront complétées automatiquement" promptTitle="Ne pas remplir" prompt="Complété automatiquement depuis le feuillet 5" sqref="I41:I79">
      <formula1>1</formula1>
      <formula2>2</formula2>
    </dataValidation>
    <dataValidation type="list" allowBlank="1" showInputMessage="1" showErrorMessage="1" sqref="C41:C79">
      <formula1>"&lt; Type d'entreprise &gt;,Société publique financière et Entreprise d'Etat,Privée"</formula1>
    </dataValidation>
  </dataValidations>
  <hyperlinks>
    <hyperlink ref="B14" r:id="rId1"/>
    <hyperlink ref="B103:G103" r:id="rId2" display="Pour la version la plus récente des modèles de données résumées, consultez https://eiti.org/fr/document/modele-donnees-resumees-itie"/>
    <hyperlink ref="B102:G102" r:id="rId3" display="Vous voulez en savoir plus sur votre pays ? Vérifiez si votre pays met en œuvre la Norme ITIE en visitant https://eiti.org/countries"/>
    <hyperlink ref="B104:G104" r:id="rId4" display="Give us your feedback or report a conflict in the data! Write to us at  data@eiti.org"/>
    <hyperlink ref="D38" r:id="rId5"/>
    <hyperlink ref="G41" r:id="rId6"/>
    <hyperlink ref="H41" r:id="rId7"/>
    <hyperlink ref="G43" r:id="rId8"/>
    <hyperlink ref="G44" r:id="rId9"/>
    <hyperlink ref="G45" r:id="rId10"/>
    <hyperlink ref="G47" r:id="rId11"/>
    <hyperlink ref="G48" r:id="rId12"/>
    <hyperlink ref="G49" r:id="rId13"/>
    <hyperlink ref="G50" r:id="rId14"/>
    <hyperlink ref="G51" r:id="rId15"/>
    <hyperlink ref="G52" r:id="rId16"/>
    <hyperlink ref="G66" r:id="rId17"/>
    <hyperlink ref="G67" r:id="rId18"/>
    <hyperlink ref="G68" r:id="rId19"/>
    <hyperlink ref="G78" r:id="rId20"/>
  </hyperlinks>
  <pageMargins left="0.25" right="0.25" top="0.75" bottom="0.75" header="0.3" footer="0.3"/>
  <pageSetup paperSize="8" fitToHeight="0" orientation="landscape" horizontalDpi="2400" verticalDpi="2400" r:id="rId21"/>
  <ignoredErrors>
    <ignoredError sqref="I41:I79" listDataValidation="1"/>
  </ignoredErrors>
  <drawing r:id="rId22"/>
  <tableParts count="3">
    <tablePart r:id="rId23"/>
    <tablePart r:id="rId24"/>
    <tablePart r:id="rId25"/>
  </tablePart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80AB5DF-9F7C-4D51-B77F-2D9DAE275C99}">
          <x14:formula1>
            <xm:f>Listes!$I$11:$I$168</xm:f>
          </x14:formula1>
          <xm:sqref>J83:J99</xm:sqref>
        </x14:dataValidation>
        <x14: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xr:uid="{1147B3CD-88E0-4ADE-BDEB-31D0737FF63C}">
          <x14:formula1>
            <xm:f>Listes!$O$3:$O$72</xm:f>
          </x14:formula1>
          <xm:sqref>E83:E99</xm:sqref>
        </x14:dataValidation>
      </x14:dataValidations>
    </ext>
  </extLst>
</worksheet>
</file>

<file path=xl/worksheets/sheet5.xml><?xml version="1.0" encoding="utf-8"?>
<worksheet xmlns="http://schemas.openxmlformats.org/spreadsheetml/2006/main" xmlns:r="http://schemas.openxmlformats.org/officeDocument/2006/relationships">
  <sheetPr codeName="Sheet5">
    <tabColor rgb="FF00B050"/>
  </sheetPr>
  <dimension ref="B1:U104"/>
  <sheetViews>
    <sheetView showGridLines="0" topLeftCell="G1" zoomScale="85" zoomScaleNormal="85" workbookViewId="0">
      <selection activeCell="B18" sqref="B18"/>
    </sheetView>
  </sheetViews>
  <sheetFormatPr baseColWidth="10" defaultColWidth="9.140625" defaultRowHeight="14.25"/>
  <cols>
    <col min="1" max="1" width="3" style="129" customWidth="1"/>
    <col min="2" max="4" width="9.140625" style="129" hidden="1" customWidth="1"/>
    <col min="5" max="5" width="27.42578125" style="129" hidden="1" customWidth="1"/>
    <col min="6" max="6" width="68.42578125" style="129" customWidth="1"/>
    <col min="7" max="7" width="16.7109375" style="129" customWidth="1"/>
    <col min="8" max="8" width="46" style="129" bestFit="1" customWidth="1"/>
    <col min="9" max="9" width="61.28515625" style="129" bestFit="1" customWidth="1"/>
    <col min="10" max="10" width="25" style="129" bestFit="1" customWidth="1"/>
    <col min="11" max="11" width="11.140625" style="129" customWidth="1"/>
    <col min="12" max="12" width="2.7109375" style="129" customWidth="1"/>
    <col min="13" max="13" width="19.5703125" style="129" bestFit="1" customWidth="1"/>
    <col min="14" max="14" width="73.42578125" style="129" bestFit="1" customWidth="1"/>
    <col min="15" max="16384" width="9.140625" style="129"/>
  </cols>
  <sheetData>
    <row r="1" spans="6:14" s="17" customFormat="1" ht="16.5"/>
    <row r="2" spans="6:14" s="17" customFormat="1" ht="16.5" hidden="1">
      <c r="F2" s="18"/>
      <c r="H2" s="18"/>
      <c r="J2" s="18"/>
      <c r="K2" s="18"/>
    </row>
    <row r="3" spans="6:14" s="17" customFormat="1" ht="16.5" hidden="1">
      <c r="F3" s="18"/>
      <c r="H3" s="18"/>
      <c r="J3" s="18"/>
      <c r="K3" s="18"/>
      <c r="N3" s="19" t="s">
        <v>2172</v>
      </c>
    </row>
    <row r="4" spans="6:14" s="17" customFormat="1" ht="16.5" hidden="1">
      <c r="F4" s="18"/>
      <c r="H4" s="18"/>
      <c r="J4" s="18"/>
      <c r="K4" s="18"/>
      <c r="N4" s="19" t="str">
        <f>Introduction!G4</f>
        <v>AAAA-MM-JJ</v>
      </c>
    </row>
    <row r="5" spans="6:14" s="17" customFormat="1" ht="16.5" hidden="1"/>
    <row r="6" spans="6:14" s="17" customFormat="1" ht="16.5" hidden="1"/>
    <row r="7" spans="6:14" s="17" customFormat="1" ht="16.5"/>
    <row r="8" spans="6:14" s="17" customFormat="1" ht="16.5">
      <c r="F8" s="21" t="s">
        <v>2097</v>
      </c>
      <c r="G8" s="83"/>
      <c r="H8" s="83"/>
      <c r="I8" s="83"/>
      <c r="J8" s="83"/>
      <c r="K8" s="83"/>
      <c r="L8" s="83"/>
      <c r="M8" s="83"/>
      <c r="N8" s="83"/>
    </row>
    <row r="9" spans="6:14" s="17" customFormat="1" ht="21">
      <c r="F9" s="415" t="s">
        <v>2173</v>
      </c>
      <c r="G9" s="415"/>
      <c r="H9" s="415"/>
      <c r="I9" s="415"/>
      <c r="J9" s="415"/>
      <c r="K9" s="132"/>
      <c r="L9" s="132"/>
      <c r="M9" s="415"/>
      <c r="N9" s="415"/>
    </row>
    <row r="10" spans="6:14" s="17" customFormat="1" ht="16.5">
      <c r="F10" s="416" t="s">
        <v>2340</v>
      </c>
      <c r="G10" s="416"/>
      <c r="H10" s="416"/>
      <c r="I10" s="416"/>
      <c r="J10" s="416"/>
      <c r="K10" s="133"/>
      <c r="L10" s="83"/>
      <c r="M10" s="420"/>
      <c r="N10" s="420"/>
    </row>
    <row r="11" spans="6:14" s="17" customFormat="1" ht="16.5">
      <c r="F11" s="394" t="s">
        <v>2341</v>
      </c>
      <c r="G11" s="394"/>
      <c r="H11" s="394"/>
      <c r="I11" s="394"/>
      <c r="J11" s="394"/>
      <c r="K11" s="134"/>
      <c r="L11" s="83"/>
      <c r="M11" s="420"/>
      <c r="N11" s="420"/>
    </row>
    <row r="12" spans="6:14" s="17" customFormat="1" ht="16.5">
      <c r="F12" s="394" t="s">
        <v>2342</v>
      </c>
      <c r="G12" s="394"/>
      <c r="H12" s="394"/>
      <c r="I12" s="394"/>
      <c r="J12" s="394"/>
      <c r="K12" s="134"/>
      <c r="L12" s="83"/>
      <c r="M12" s="420"/>
      <c r="N12" s="420"/>
    </row>
    <row r="13" spans="6:14" s="17" customFormat="1" ht="16.5">
      <c r="F13" s="427" t="s">
        <v>2343</v>
      </c>
      <c r="G13" s="427"/>
      <c r="H13" s="427"/>
      <c r="I13" s="427"/>
      <c r="J13" s="427"/>
      <c r="K13" s="135"/>
      <c r="L13" s="83"/>
      <c r="M13" s="420"/>
      <c r="N13" s="420"/>
    </row>
    <row r="14" spans="6:14" s="17" customFormat="1" ht="16.5">
      <c r="F14" s="428" t="s">
        <v>2344</v>
      </c>
      <c r="G14" s="428"/>
      <c r="H14" s="428"/>
      <c r="I14" s="428"/>
      <c r="J14" s="428"/>
      <c r="K14" s="136"/>
      <c r="L14" s="83"/>
      <c r="M14" s="420"/>
      <c r="N14" s="420"/>
    </row>
    <row r="15" spans="6:14" s="17" customFormat="1" ht="16.5">
      <c r="F15" s="417" t="s">
        <v>2099</v>
      </c>
      <c r="G15" s="417"/>
      <c r="H15" s="417"/>
      <c r="I15" s="417"/>
      <c r="J15" s="417"/>
      <c r="K15" s="137"/>
      <c r="L15" s="83"/>
      <c r="M15" s="138"/>
      <c r="N15" s="138"/>
    </row>
    <row r="16" spans="6:14" s="17" customFormat="1" ht="16.5">
      <c r="F16" s="402" t="s">
        <v>2224</v>
      </c>
      <c r="G16" s="402"/>
      <c r="H16" s="402"/>
      <c r="I16" s="402"/>
      <c r="J16" s="402"/>
      <c r="K16" s="402"/>
      <c r="L16" s="402"/>
      <c r="M16" s="402"/>
      <c r="N16" s="402"/>
    </row>
    <row r="17" spans="2:21" s="17" customFormat="1" ht="16.5"/>
    <row r="18" spans="2:21" s="17" customFormat="1" ht="24">
      <c r="F18" s="139" t="s">
        <v>2098</v>
      </c>
      <c r="G18" s="83"/>
      <c r="H18" s="140"/>
      <c r="I18" s="83"/>
      <c r="J18" s="140"/>
      <c r="K18" s="140"/>
      <c r="M18" s="141" t="s">
        <v>2100</v>
      </c>
      <c r="N18" s="142"/>
    </row>
    <row r="19" spans="2:21" s="17" customFormat="1" ht="16.5">
      <c r="M19" s="422" t="s">
        <v>2515</v>
      </c>
      <c r="N19" s="423"/>
    </row>
    <row r="20" spans="2:21" ht="16.5">
      <c r="F20" s="419" t="s">
        <v>2345</v>
      </c>
      <c r="G20" s="419"/>
      <c r="H20" s="419"/>
      <c r="I20" s="419"/>
      <c r="J20" s="419"/>
      <c r="K20" s="194"/>
      <c r="M20" s="17"/>
      <c r="N20" s="17"/>
    </row>
    <row r="21" spans="2:21">
      <c r="B21" s="143" t="s">
        <v>1403</v>
      </c>
      <c r="C21" s="143" t="s">
        <v>1404</v>
      </c>
      <c r="D21" s="143" t="s">
        <v>1405</v>
      </c>
      <c r="E21" s="143" t="s">
        <v>1406</v>
      </c>
      <c r="F21" s="144" t="s">
        <v>2102</v>
      </c>
      <c r="G21" s="129" t="s">
        <v>1465</v>
      </c>
      <c r="H21" s="145" t="s">
        <v>1353</v>
      </c>
      <c r="I21" s="129" t="s">
        <v>1409</v>
      </c>
      <c r="J21" s="129" t="s">
        <v>1354</v>
      </c>
      <c r="K21" s="129" t="s">
        <v>971</v>
      </c>
      <c r="M21" s="426" t="s">
        <v>2101</v>
      </c>
      <c r="N21" s="426"/>
    </row>
    <row r="22" spans="2:21">
      <c r="B22" s="143" t="str">
        <f>IFERROR(VLOOKUP(Government_revenues_table[[#This Row],[Classification SFP]],Table6_GFS_codes_classification[],COLUMNS($F:F)+3,FALSE),"Do not enter data")</f>
        <v>Impôts (11E)</v>
      </c>
      <c r="C22" s="143" t="str">
        <f>IFERROR(VLOOKUP(Government_revenues_table[[#This Row],[Classification SFP]],Table6_GFS_codes_classification[],COLUMNS($F:G)+3,FALSE),"Do not enter data")</f>
        <v>Impôts sur le revenu, le bénéfice et les plus-values</v>
      </c>
      <c r="D22" s="143" t="str">
        <f>IFERROR(VLOOKUP(Government_revenues_table[[#This Row],[Classification SFP]],Table6_GFS_codes_classification[],COLUMNS($F:H)+3,FALSE),"Do not enter data")</f>
        <v>Impôts ordinaires sur le revenu, le bénéfice et les plus-values (1112E1)</v>
      </c>
      <c r="E22" s="143" t="str">
        <f>IFERROR(VLOOKUP(Government_revenues_table[[#This Row],[Classification SFP]],Table6_GFS_codes_classification[],COLUMNS($F:I)+3,FALSE),"Do not enter data")</f>
        <v>Impôts ordinaires sur le revenu, le bénéfice et les plus-values (1112E1)</v>
      </c>
      <c r="F22" s="144" t="s">
        <v>1425</v>
      </c>
      <c r="G22" s="146" t="s">
        <v>1489</v>
      </c>
      <c r="H22" s="144" t="s">
        <v>2599</v>
      </c>
      <c r="I22" s="144" t="s">
        <v>2526</v>
      </c>
      <c r="J22" s="211">
        <v>125948874</v>
      </c>
      <c r="K22" s="211" t="s">
        <v>1466</v>
      </c>
      <c r="M22" s="418" t="s">
        <v>2103</v>
      </c>
      <c r="N22" s="418"/>
    </row>
    <row r="23" spans="2:21">
      <c r="B23" s="143" t="str">
        <f>IFERROR(VLOOKUP(Government_revenues_table[[#This Row],[Classification SFP]],Table6_GFS_codes_classification[],COLUMNS($F:F)+3,FALSE),"Do not enter data")</f>
        <v>Impôts (11E)</v>
      </c>
      <c r="C23" s="143" t="str">
        <f>IFERROR(VLOOKUP(Government_revenues_table[[#This Row],[Classification SFP]],Table6_GFS_codes_classification[],COLUMNS($F:G)+3,FALSE),"Do not enter data")</f>
        <v>Impôts sur le revenu, le bénéfice et les plus-values</v>
      </c>
      <c r="D23" s="143" t="str">
        <f>IFERROR(VLOOKUP(Government_revenues_table[[#This Row],[Classification SFP]],Table6_GFS_codes_classification[],COLUMNS($F:H)+3,FALSE),"Do not enter data")</f>
        <v>Impôts ordinaires sur le revenu, le bénéfice et les plus-values (1112E1)</v>
      </c>
      <c r="E23" s="143" t="str">
        <f>IFERROR(VLOOKUP(Government_revenues_table[[#This Row],[Classification SFP]],Table6_GFS_codes_classification[],COLUMNS($F:I)+3,FALSE),"Do not enter data")</f>
        <v>Impôts ordinaires sur le revenu, le bénéfice et les plus-values (1112E1)</v>
      </c>
      <c r="F23" s="144" t="s">
        <v>1425</v>
      </c>
      <c r="G23" s="146" t="s">
        <v>1509</v>
      </c>
      <c r="H23" s="144" t="s">
        <v>2599</v>
      </c>
      <c r="I23" s="144" t="s">
        <v>2526</v>
      </c>
      <c r="J23" s="211">
        <v>2521564.21</v>
      </c>
      <c r="K23" s="211" t="s">
        <v>1466</v>
      </c>
      <c r="M23" s="418"/>
      <c r="N23" s="418"/>
    </row>
    <row r="24" spans="2:21">
      <c r="B24" s="143" t="str">
        <f>IFERROR(VLOOKUP(Government_revenues_table[[#This Row],[Classification SFP]],Table6_GFS_codes_classification[],COLUMNS($F:F)+3,FALSE),"Do not enter data")</f>
        <v>Impôts (11E)</v>
      </c>
      <c r="C24" s="143" t="str">
        <f>IFERROR(VLOOKUP(Government_revenues_table[[#This Row],[Classification SFP]],Table6_GFS_codes_classification[],COLUMNS($F:G)+3,FALSE),"Do not enter data")</f>
        <v>Impôts sur le revenu, le bénéfice et les plus-values</v>
      </c>
      <c r="D24" s="143" t="str">
        <f>IFERROR(VLOOKUP(Government_revenues_table[[#This Row],[Classification SFP]],Table6_GFS_codes_classification[],COLUMNS($F:H)+3,FALSE),"Do not enter data")</f>
        <v>Impôts ordinaires sur le revenu, le bénéfice et les plus-values (1112E1)</v>
      </c>
      <c r="E24" s="143" t="str">
        <f>IFERROR(VLOOKUP(Government_revenues_table[[#This Row],[Classification SFP]],Table6_GFS_codes_classification[],COLUMNS($F:I)+3,FALSE),"Do not enter data")</f>
        <v>Impôts ordinaires sur le revenu, le bénéfice et les plus-values (1112E1)</v>
      </c>
      <c r="F24" s="144" t="s">
        <v>1425</v>
      </c>
      <c r="G24" s="146" t="s">
        <v>1489</v>
      </c>
      <c r="H24" s="144" t="s">
        <v>2600</v>
      </c>
      <c r="I24" s="144" t="s">
        <v>2526</v>
      </c>
      <c r="J24" s="211">
        <v>124974879</v>
      </c>
      <c r="K24" s="211" t="s">
        <v>1466</v>
      </c>
      <c r="M24" s="418"/>
      <c r="N24" s="418"/>
    </row>
    <row r="25" spans="2:21">
      <c r="B25" s="143" t="str">
        <f>IFERROR(VLOOKUP(Government_revenues_table[[#This Row],[Classification SFP]],Table6_GFS_codes_classification[],COLUMNS($F:F)+3,FALSE),"Do not enter data")</f>
        <v>Impôts (11E)</v>
      </c>
      <c r="C25" s="143" t="str">
        <f>IFERROR(VLOOKUP(Government_revenues_table[[#This Row],[Classification SFP]],Table6_GFS_codes_classification[],COLUMNS($F:G)+3,FALSE),"Do not enter data")</f>
        <v>Impôts sur le revenu, le bénéfice et les plus-values</v>
      </c>
      <c r="D25" s="143" t="str">
        <f>IFERROR(VLOOKUP(Government_revenues_table[[#This Row],[Classification SFP]],Table6_GFS_codes_classification[],COLUMNS($F:H)+3,FALSE),"Do not enter data")</f>
        <v>Impôts ordinaires sur le revenu, le bénéfice et les plus-values (1112E1)</v>
      </c>
      <c r="E25" s="143" t="str">
        <f>IFERROR(VLOOKUP(Government_revenues_table[[#This Row],[Classification SFP]],Table6_GFS_codes_classification[],COLUMNS($F:I)+3,FALSE),"Do not enter data")</f>
        <v>Impôts ordinaires sur le revenu, le bénéfice et les plus-values (1112E1)</v>
      </c>
      <c r="F25" s="144" t="s">
        <v>1425</v>
      </c>
      <c r="G25" s="146" t="s">
        <v>2096</v>
      </c>
      <c r="H25" s="144" t="s">
        <v>2600</v>
      </c>
      <c r="I25" s="144" t="s">
        <v>2526</v>
      </c>
      <c r="J25" s="211">
        <v>73806</v>
      </c>
      <c r="K25" s="211" t="s">
        <v>1466</v>
      </c>
      <c r="M25" s="418"/>
      <c r="N25" s="418"/>
    </row>
    <row r="26" spans="2:21">
      <c r="B26" s="143" t="str">
        <f>IFERROR(VLOOKUP(Government_revenues_table[[#This Row],[Classification SFP]],Table6_GFS_codes_classification[],COLUMNS($F:F)+3,FALSE),"Do not enter data")</f>
        <v>Impôts (11E)</v>
      </c>
      <c r="C26" s="143" t="str">
        <f>IFERROR(VLOOKUP(Government_revenues_table[[#This Row],[Classification SFP]],Table6_GFS_codes_classification[],COLUMNS($F:G)+3,FALSE),"Do not enter data")</f>
        <v>Impôts sur le revenu, le bénéfice et les plus-values</v>
      </c>
      <c r="D26" s="143" t="str">
        <f>IFERROR(VLOOKUP(Government_revenues_table[[#This Row],[Classification SFP]],Table6_GFS_codes_classification[],COLUMNS($F:H)+3,FALSE),"Do not enter data")</f>
        <v>Impôts ordinaires sur le revenu, le bénéfice et les plus-values (1112E1)</v>
      </c>
      <c r="E26" s="143" t="str">
        <f>IFERROR(VLOOKUP(Government_revenues_table[[#This Row],[Classification SFP]],Table6_GFS_codes_classification[],COLUMNS($F:I)+3,FALSE),"Do not enter data")</f>
        <v>Impôts ordinaires sur le revenu, le bénéfice et les plus-values (1112E1)</v>
      </c>
      <c r="F26" s="144" t="s">
        <v>1425</v>
      </c>
      <c r="G26" s="146" t="s">
        <v>1509</v>
      </c>
      <c r="H26" s="144" t="s">
        <v>2600</v>
      </c>
      <c r="I26" s="144" t="s">
        <v>2526</v>
      </c>
      <c r="J26" s="211">
        <v>8755775</v>
      </c>
      <c r="K26" s="211" t="s">
        <v>1466</v>
      </c>
      <c r="M26" s="418"/>
      <c r="N26" s="418"/>
    </row>
    <row r="27" spans="2:21">
      <c r="B27" s="143" t="str">
        <f>IFERROR(VLOOKUP(Government_revenues_table[[#This Row],[Classification SFP]],Table6_GFS_codes_classification[],COLUMNS($F:F)+3,FALSE),"Do not enter data")</f>
        <v>Impôts (11E)</v>
      </c>
      <c r="C27" s="143" t="str">
        <f>IFERROR(VLOOKUP(Government_revenues_table[[#This Row],[Classification SFP]],Table6_GFS_codes_classification[],COLUMNS($F:G)+3,FALSE),"Do not enter data")</f>
        <v>Impôts sur le revenu, le bénéfice et les plus-values</v>
      </c>
      <c r="D27" s="143" t="str">
        <f>IFERROR(VLOOKUP(Government_revenues_table[[#This Row],[Classification SFP]],Table6_GFS_codes_classification[],COLUMNS($F:H)+3,FALSE),"Do not enter data")</f>
        <v>Impôts ordinaires sur le revenu, le bénéfice et les plus-values (1112E1)</v>
      </c>
      <c r="E27" s="143" t="str">
        <f>IFERROR(VLOOKUP(Government_revenues_table[[#This Row],[Classification SFP]],Table6_GFS_codes_classification[],COLUMNS($F:I)+3,FALSE),"Do not enter data")</f>
        <v>Impôts ordinaires sur le revenu, le bénéfice et les plus-values (1112E1)</v>
      </c>
      <c r="F27" s="144" t="s">
        <v>1425</v>
      </c>
      <c r="G27" s="146" t="s">
        <v>1502</v>
      </c>
      <c r="H27" s="144" t="s">
        <v>2601</v>
      </c>
      <c r="I27" s="144" t="s">
        <v>2526</v>
      </c>
      <c r="J27" s="211">
        <v>0</v>
      </c>
      <c r="K27" s="211" t="s">
        <v>1466</v>
      </c>
      <c r="M27" s="424" t="s">
        <v>2346</v>
      </c>
      <c r="N27" s="424"/>
    </row>
    <row r="28" spans="2:21">
      <c r="B28" s="143" t="str">
        <f>IFERROR(VLOOKUP(Government_revenues_table[[#This Row],[Classification SFP]],Table6_GFS_codes_classification[],COLUMNS($F:F)+3,FALSE),"Do not enter data")</f>
        <v>Impôts (11E)</v>
      </c>
      <c r="C28" s="143" t="str">
        <f>IFERROR(VLOOKUP(Government_revenues_table[[#This Row],[Classification SFP]],Table6_GFS_codes_classification[],COLUMNS($F:G)+3,FALSE),"Do not enter data")</f>
        <v>Impôts sur le revenu, le bénéfice et les plus-values</v>
      </c>
      <c r="D28" s="143" t="str">
        <f>IFERROR(VLOOKUP(Government_revenues_table[[#This Row],[Classification SFP]],Table6_GFS_codes_classification[],COLUMNS($F:H)+3,FALSE),"Do not enter data")</f>
        <v>Impôts ordinaires sur le revenu, le bénéfice et les plus-values (1112E1)</v>
      </c>
      <c r="E28" s="143" t="str">
        <f>IFERROR(VLOOKUP(Government_revenues_table[[#This Row],[Classification SFP]],Table6_GFS_codes_classification[],COLUMNS($F:I)+3,FALSE),"Do not enter data")</f>
        <v>Impôts ordinaires sur le revenu, le bénéfice et les plus-values (1112E1)</v>
      </c>
      <c r="F28" s="144" t="s">
        <v>1425</v>
      </c>
      <c r="G28" s="146" t="s">
        <v>1502</v>
      </c>
      <c r="H28" s="213" t="s">
        <v>2602</v>
      </c>
      <c r="I28" s="214" t="s">
        <v>2526</v>
      </c>
      <c r="J28" s="211">
        <v>0</v>
      </c>
      <c r="K28" s="211" t="s">
        <v>1466</v>
      </c>
      <c r="M28" s="425" t="s">
        <v>2347</v>
      </c>
      <c r="N28" s="425"/>
    </row>
    <row r="29" spans="2:21" ht="17.25" thickBot="1">
      <c r="B29" s="143" t="str">
        <f>IFERROR(VLOOKUP(Government_revenues_table[[#This Row],[Classification SFP]],Table6_GFS_codes_classification[],COLUMNS($F:F)+3,FALSE),"Do not enter data")</f>
        <v>Impôts (11E)</v>
      </c>
      <c r="C29" s="143" t="str">
        <f>IFERROR(VLOOKUP(Government_revenues_table[[#This Row],[Classification SFP]],Table6_GFS_codes_classification[],COLUMNS($F:G)+3,FALSE),"Do not enter data")</f>
        <v>Impôts sur le revenu, le bénéfice et les plus-values</v>
      </c>
      <c r="D29" s="143" t="str">
        <f>IFERROR(VLOOKUP(Government_revenues_table[[#This Row],[Classification SFP]],Table6_GFS_codes_classification[],COLUMNS($F:H)+3,FALSE),"Do not enter data")</f>
        <v>Impôts ordinaires sur le revenu, le bénéfice et les plus-values (1112E1)</v>
      </c>
      <c r="E29" s="143" t="str">
        <f>IFERROR(VLOOKUP(Government_revenues_table[[#This Row],[Classification SFP]],Table6_GFS_codes_classification[],COLUMNS($F:I)+3,FALSE),"Do not enter data")</f>
        <v>Impôts ordinaires sur le revenu, le bénéfice et les plus-values (1112E1)</v>
      </c>
      <c r="F29" s="144" t="s">
        <v>1425</v>
      </c>
      <c r="G29" s="146" t="s">
        <v>2096</v>
      </c>
      <c r="H29" s="213" t="s">
        <v>2603</v>
      </c>
      <c r="I29" s="214" t="s">
        <v>2526</v>
      </c>
      <c r="J29" s="211">
        <v>20006</v>
      </c>
      <c r="K29" s="211" t="s">
        <v>1466</v>
      </c>
      <c r="M29" s="148"/>
      <c r="N29" s="148"/>
    </row>
    <row r="30" spans="2:21" ht="18" customHeight="1">
      <c r="B30" s="143" t="str">
        <f>IFERROR(VLOOKUP(Government_revenues_table[[#This Row],[Classification SFP]],Table6_GFS_codes_classification[],COLUMNS($F:F)+3,FALSE),"Do not enter data")</f>
        <v>Impôts (11E)</v>
      </c>
      <c r="C30" s="143" t="str">
        <f>IFERROR(VLOOKUP(Government_revenues_table[[#This Row],[Classification SFP]],Table6_GFS_codes_classification[],COLUMNS($F:G)+3,FALSE),"Do not enter data")</f>
        <v>Impôts sur le revenu, le bénéfice et les plus-values (111E)</v>
      </c>
      <c r="D30" s="143" t="str">
        <f>IFERROR(VLOOKUP(Government_revenues_table[[#This Row],[Classification SFP]],Table6_GFS_codes_classification[],COLUMNS($F:H)+3,FALSE),"Do not enter data")</f>
        <v>Impôts extraordinaires sur le revenu, le bénéfice et les plus-values (1112E2)</v>
      </c>
      <c r="E30" s="143" t="str">
        <f>IFERROR(VLOOKUP(Government_revenues_table[[#This Row],[Classification SFP]],Table6_GFS_codes_classification[],COLUMNS($F:I)+3,FALSE),"Do not enter data")</f>
        <v>Impôts extraordinaires sur le revenu, le bénéfice et les plus-values (1112E2)</v>
      </c>
      <c r="F30" s="214" t="s">
        <v>1484</v>
      </c>
      <c r="G30" s="146" t="s">
        <v>1489</v>
      </c>
      <c r="H30" s="213" t="s">
        <v>2604</v>
      </c>
      <c r="I30" s="214" t="s">
        <v>2526</v>
      </c>
      <c r="J30" s="215">
        <v>3619564</v>
      </c>
      <c r="K30" s="211" t="s">
        <v>1466</v>
      </c>
      <c r="P30" s="100"/>
      <c r="Q30" s="18"/>
      <c r="R30" s="101"/>
      <c r="S30" s="18"/>
      <c r="T30" s="101"/>
      <c r="U30" s="18"/>
    </row>
    <row r="31" spans="2:21">
      <c r="B31" s="143" t="str">
        <f>IFERROR(VLOOKUP(Government_revenues_table[[#This Row],[Classification SFP]],Table6_GFS_codes_classification[],COLUMNS($F:F)+3,FALSE),"Do not enter data")</f>
        <v>Impôts (11E)</v>
      </c>
      <c r="C31" s="143" t="str">
        <f>IFERROR(VLOOKUP(Government_revenues_table[[#This Row],[Classification SFP]],Table6_GFS_codes_classification[],COLUMNS($F:G)+3,FALSE),"Do not enter data")</f>
        <v>Impôts sur le revenu, le bénéfice et les plus-values (111E)</v>
      </c>
      <c r="D31" s="143" t="str">
        <f>IFERROR(VLOOKUP(Government_revenues_table[[#This Row],[Classification SFP]],Table6_GFS_codes_classification[],COLUMNS($F:H)+3,FALSE),"Do not enter data")</f>
        <v>Impôts extraordinaires sur le revenu, le bénéfice et les plus-values (1112E2)</v>
      </c>
      <c r="E31" s="143" t="str">
        <f>IFERROR(VLOOKUP(Government_revenues_table[[#This Row],[Classification SFP]],Table6_GFS_codes_classification[],COLUMNS($F:I)+3,FALSE),"Do not enter data")</f>
        <v>Impôts extraordinaires sur le revenu, le bénéfice et les plus-values (1112E2)</v>
      </c>
      <c r="F31" s="214" t="s">
        <v>1484</v>
      </c>
      <c r="G31" s="146" t="s">
        <v>2096</v>
      </c>
      <c r="H31" s="213" t="s">
        <v>2604</v>
      </c>
      <c r="I31" s="214" t="s">
        <v>2526</v>
      </c>
      <c r="J31" s="211">
        <v>29506</v>
      </c>
      <c r="K31" s="211" t="s">
        <v>1466</v>
      </c>
      <c r="P31" s="421"/>
      <c r="Q31" s="421"/>
      <c r="R31" s="421"/>
      <c r="S31" s="421"/>
      <c r="T31" s="421"/>
      <c r="U31" s="421"/>
    </row>
    <row r="32" spans="2:21">
      <c r="B32" s="143" t="str">
        <f>IFERROR(VLOOKUP(Government_revenues_table[[#This Row],[Classification SFP]],Table6_GFS_codes_classification[],COLUMNS($F:F)+3,FALSE),"Do not enter data")</f>
        <v>Impôts (11E)</v>
      </c>
      <c r="C32" s="143" t="str">
        <f>IFERROR(VLOOKUP(Government_revenues_table[[#This Row],[Classification SFP]],Table6_GFS_codes_classification[],COLUMNS($F:G)+3,FALSE),"Do not enter data")</f>
        <v>Impôts sur le revenu, le bénéfice et les plus-values (111E)</v>
      </c>
      <c r="D32" s="143" t="str">
        <f>IFERROR(VLOOKUP(Government_revenues_table[[#This Row],[Classification SFP]],Table6_GFS_codes_classification[],COLUMNS($F:H)+3,FALSE),"Do not enter data")</f>
        <v>Impôts extraordinaires sur le revenu, le bénéfice et les plus-values (1112E2)</v>
      </c>
      <c r="E32" s="143" t="str">
        <f>IFERROR(VLOOKUP(Government_revenues_table[[#This Row],[Classification SFP]],Table6_GFS_codes_classification[],COLUMNS($F:I)+3,FALSE),"Do not enter data")</f>
        <v>Impôts extraordinaires sur le revenu, le bénéfice et les plus-values (1112E2)</v>
      </c>
      <c r="F32" s="214" t="s">
        <v>1484</v>
      </c>
      <c r="G32" s="146" t="s">
        <v>1509</v>
      </c>
      <c r="H32" s="213" t="s">
        <v>2604</v>
      </c>
      <c r="I32" s="214" t="s">
        <v>2526</v>
      </c>
      <c r="J32" s="211">
        <v>509006</v>
      </c>
      <c r="K32" s="211" t="s">
        <v>1466</v>
      </c>
    </row>
    <row r="33" spans="2:11">
      <c r="B33" s="143" t="str">
        <f>IFERROR(VLOOKUP(Government_revenues_table[[#This Row],[Classification SFP]],Table6_GFS_codes_classification[],COLUMNS($F:F)+3,FALSE),"Do not enter data")</f>
        <v>Impôts (11E)</v>
      </c>
      <c r="C33" s="143" t="str">
        <f>IFERROR(VLOOKUP(Government_revenues_table[[#This Row],[Classification SFP]],Table6_GFS_codes_classification[],COLUMNS($F:G)+3,FALSE),"Do not enter data")</f>
        <v>Impôts sur le revenu, le bénéfice et les plus-values (111E)</v>
      </c>
      <c r="D33" s="143" t="str">
        <f>IFERROR(VLOOKUP(Government_revenues_table[[#This Row],[Classification SFP]],Table6_GFS_codes_classification[],COLUMNS($F:H)+3,FALSE),"Do not enter data")</f>
        <v>Impôts extraordinaires sur le revenu, le bénéfice et les plus-values (1112E2)</v>
      </c>
      <c r="E33" s="143" t="str">
        <f>IFERROR(VLOOKUP(Government_revenues_table[[#This Row],[Classification SFP]],Table6_GFS_codes_classification[],COLUMNS($F:I)+3,FALSE),"Do not enter data")</f>
        <v>Impôts extraordinaires sur le revenu, le bénéfice et les plus-values (1112E2)</v>
      </c>
      <c r="F33" s="214" t="s">
        <v>1484</v>
      </c>
      <c r="G33" s="146" t="s">
        <v>1489</v>
      </c>
      <c r="H33" s="214" t="s">
        <v>2605</v>
      </c>
      <c r="I33" s="214" t="s">
        <v>2526</v>
      </c>
      <c r="J33" s="215">
        <v>0</v>
      </c>
      <c r="K33" s="211" t="s">
        <v>1466</v>
      </c>
    </row>
    <row r="34" spans="2:11">
      <c r="B34" s="143" t="str">
        <f>IFERROR(VLOOKUP(Government_revenues_table[[#This Row],[Classification SFP]],Table6_GFS_codes_classification[],COLUMNS($F:F)+3,FALSE),"Do not enter data")</f>
        <v>Impôts (11E)</v>
      </c>
      <c r="C34" s="143" t="str">
        <f>IFERROR(VLOOKUP(Government_revenues_table[[#This Row],[Classification SFP]],Table6_GFS_codes_classification[],COLUMNS($F:G)+3,FALSE),"Do not enter data")</f>
        <v>Impôts sur la masse salariale et la force de travail (112E)</v>
      </c>
      <c r="D34" s="143" t="str">
        <f>IFERROR(VLOOKUP(Government_revenues_table[[#This Row],[Classification SFP]],Table6_GFS_codes_classification[],COLUMNS($F:H)+3,FALSE),"Do not enter data")</f>
        <v>Impôts sur la masse salariale et la force de travail (112E)</v>
      </c>
      <c r="E34" s="143" t="str">
        <f>IFERROR(VLOOKUP(Government_revenues_table[[#This Row],[Classification SFP]],Table6_GFS_codes_classification[],COLUMNS($F:I)+3,FALSE),"Do not enter data")</f>
        <v>Impôts sur la masse salariale et la force de travail (112E)</v>
      </c>
      <c r="F34" s="213" t="s">
        <v>1392</v>
      </c>
      <c r="G34" s="146" t="s">
        <v>1489</v>
      </c>
      <c r="H34" s="214" t="s">
        <v>2606</v>
      </c>
      <c r="I34" s="214" t="s">
        <v>2528</v>
      </c>
      <c r="J34" s="211">
        <v>4924546</v>
      </c>
      <c r="K34" s="211" t="s">
        <v>1466</v>
      </c>
    </row>
    <row r="35" spans="2:11">
      <c r="B35" s="149" t="str">
        <f>IFERROR(VLOOKUP(Government_revenues_table[[#This Row],[Classification SFP]],Table6_GFS_codes_classification[],COLUMNS($F:F)+3,FALSE),"Do not enter data")</f>
        <v>Impôts (11E)</v>
      </c>
      <c r="C35" s="149" t="str">
        <f>IFERROR(VLOOKUP(Government_revenues_table[[#This Row],[Classification SFP]],Table6_GFS_codes_classification[],COLUMNS($F:G)+3,FALSE),"Do not enter data")</f>
        <v>Impôts sur la masse salariale et la force de travail (112E)</v>
      </c>
      <c r="D35" s="149" t="str">
        <f>IFERROR(VLOOKUP(Government_revenues_table[[#This Row],[Classification SFP]],Table6_GFS_codes_classification[],COLUMNS($F:H)+3,FALSE),"Do not enter data")</f>
        <v>Impôts sur la masse salariale et la force de travail (112E)</v>
      </c>
      <c r="E35" s="149" t="str">
        <f>IFERROR(VLOOKUP(Government_revenues_table[[#This Row],[Classification SFP]],Table6_GFS_codes_classification[],COLUMNS($F:I)+3,FALSE),"Do not enter data")</f>
        <v>Impôts sur la masse salariale et la force de travail (112E)</v>
      </c>
      <c r="F35" s="213" t="s">
        <v>1392</v>
      </c>
      <c r="G35" s="146" t="s">
        <v>2096</v>
      </c>
      <c r="H35" s="214" t="s">
        <v>2606</v>
      </c>
      <c r="I35" s="214" t="s">
        <v>2529</v>
      </c>
      <c r="J35" s="211">
        <v>9895</v>
      </c>
      <c r="K35" s="211" t="s">
        <v>1466</v>
      </c>
    </row>
    <row r="36" spans="2:11">
      <c r="B36" s="143" t="str">
        <f>IFERROR(VLOOKUP(Government_revenues_table[[#This Row],[Classification SFP]],Table6_GFS_codes_classification[],COLUMNS($F:F)+3,FALSE),"Do not enter data")</f>
        <v>Impôts (11E)</v>
      </c>
      <c r="C36" s="143" t="str">
        <f>IFERROR(VLOOKUP(Government_revenues_table[[#This Row],[Classification SFP]],Table6_GFS_codes_classification[],COLUMNS($F:G)+3,FALSE),"Do not enter data")</f>
        <v>Impôts sur la masse salariale et la force de travail (112E)</v>
      </c>
      <c r="D36" s="143" t="str">
        <f>IFERROR(VLOOKUP(Government_revenues_table[[#This Row],[Classification SFP]],Table6_GFS_codes_classification[],COLUMNS($F:H)+3,FALSE),"Do not enter data")</f>
        <v>Impôts sur la masse salariale et la force de travail (112E)</v>
      </c>
      <c r="E36" s="143" t="str">
        <f>IFERROR(VLOOKUP(Government_revenues_table[[#This Row],[Classification SFP]],Table6_GFS_codes_classification[],COLUMNS($F:I)+3,FALSE),"Do not enter data")</f>
        <v>Impôts sur la masse salariale et la force de travail (112E)</v>
      </c>
      <c r="F36" s="213" t="s">
        <v>1392</v>
      </c>
      <c r="G36" s="146" t="s">
        <v>1502</v>
      </c>
      <c r="H36" s="144" t="s">
        <v>2607</v>
      </c>
      <c r="I36" s="144" t="s">
        <v>2526</v>
      </c>
      <c r="J36" s="211">
        <v>0</v>
      </c>
      <c r="K36" s="211" t="s">
        <v>1466</v>
      </c>
    </row>
    <row r="37" spans="2:11">
      <c r="B37" s="143" t="str">
        <f>IFERROR(VLOOKUP(Government_revenues_table[[#This Row],[Classification SFP]],Table6_GFS_codes_classification[],COLUMNS($F:F)+3,FALSE),"Do not enter data")</f>
        <v>Impôts (11E)</v>
      </c>
      <c r="C37" s="143" t="str">
        <f>IFERROR(VLOOKUP(Government_revenues_table[[#This Row],[Classification SFP]],Table6_GFS_codes_classification[],COLUMNS($F:G)+3,FALSE),"Do not enter data")</f>
        <v>Impôts sur la masse salariale et la force de travail (112E)</v>
      </c>
      <c r="D37" s="143" t="str">
        <f>IFERROR(VLOOKUP(Government_revenues_table[[#This Row],[Classification SFP]],Table6_GFS_codes_classification[],COLUMNS($F:H)+3,FALSE),"Do not enter data")</f>
        <v>Impôts sur la masse salariale et la force de travail (112E)</v>
      </c>
      <c r="E37" s="143" t="str">
        <f>IFERROR(VLOOKUP(Government_revenues_table[[#This Row],[Classification SFP]],Table6_GFS_codes_classification[],COLUMNS($F:I)+3,FALSE),"Do not enter data")</f>
        <v>Impôts sur la masse salariale et la force de travail (112E)</v>
      </c>
      <c r="F37" s="213" t="s">
        <v>1392</v>
      </c>
      <c r="G37" s="146" t="s">
        <v>1502</v>
      </c>
      <c r="H37" s="144" t="s">
        <v>2608</v>
      </c>
      <c r="I37" s="144" t="s">
        <v>2526</v>
      </c>
      <c r="J37" s="211">
        <v>0</v>
      </c>
      <c r="K37" s="211" t="s">
        <v>1466</v>
      </c>
    </row>
    <row r="38" spans="2:11">
      <c r="B38" s="143" t="str">
        <f>IFERROR(VLOOKUP(Government_revenues_table[[#This Row],[Classification SFP]],Table6_GFS_codes_classification[],COLUMNS($F:F)+3,FALSE),"Do not enter data")</f>
        <v>Impôts (11E)</v>
      </c>
      <c r="C38" s="143" t="str">
        <f>IFERROR(VLOOKUP(Government_revenues_table[[#This Row],[Classification SFP]],Table6_GFS_codes_classification[],COLUMNS($F:G)+3,FALSE),"Do not enter data")</f>
        <v>Impôts sur la propriété (113E)</v>
      </c>
      <c r="D38" s="143" t="str">
        <f>IFERROR(VLOOKUP(Government_revenues_table[[#This Row],[Classification SFP]],Table6_GFS_codes_classification[],COLUMNS($F:H)+3,FALSE),"Do not enter data")</f>
        <v>Impôts sur la propriété (113E)</v>
      </c>
      <c r="E38" s="143" t="str">
        <f>IFERROR(VLOOKUP(Government_revenues_table[[#This Row],[Classification SFP]],Table6_GFS_codes_classification[],COLUMNS($F:I)+3,FALSE),"Do not enter data")</f>
        <v>Impôts sur la propriété (113E)</v>
      </c>
      <c r="F38" s="213" t="s">
        <v>1393</v>
      </c>
      <c r="G38" s="146" t="s">
        <v>1489</v>
      </c>
      <c r="H38" s="213" t="s">
        <v>2609</v>
      </c>
      <c r="I38" s="214" t="s">
        <v>2526</v>
      </c>
      <c r="J38" s="211">
        <v>22</v>
      </c>
      <c r="K38" s="211" t="s">
        <v>1466</v>
      </c>
    </row>
    <row r="39" spans="2:11">
      <c r="B39" s="143" t="str">
        <f>IFERROR(VLOOKUP(Government_revenues_table[[#This Row],[Classification SFP]],Table6_GFS_codes_classification[],COLUMNS($F:F)+3,FALSE),"Do not enter data")</f>
        <v>Impôts (11E)</v>
      </c>
      <c r="C39" s="143" t="str">
        <f>IFERROR(VLOOKUP(Government_revenues_table[[#This Row],[Classification SFP]],Table6_GFS_codes_classification[],COLUMNS($F:G)+3,FALSE),"Do not enter data")</f>
        <v>Impôts sur les biens et services (114E)</v>
      </c>
      <c r="D39" s="143" t="str">
        <f>IFERROR(VLOOKUP(Government_revenues_table[[#This Row],[Classification SFP]],Table6_GFS_codes_classification[],COLUMNS($F:H)+3,FALSE),"Do not enter data")</f>
        <v>Impôts généraux sur les biens et services (TVA, taxes sur les ventes, taxes sur le chiffre d’affaires (1141E)</v>
      </c>
      <c r="E39" s="143" t="str">
        <f>IFERROR(VLOOKUP(Government_revenues_table[[#This Row],[Classification SFP]],Table6_GFS_codes_classification[],COLUMNS($F:I)+3,FALSE),"Do not enter data")</f>
        <v>Impôts généraux sur les biens et services (TVA, taxes sur les ventes, taxes sur le chiffre d’affaires (1141E)</v>
      </c>
      <c r="F39" s="214" t="s">
        <v>1504</v>
      </c>
      <c r="G39" s="212" t="s">
        <v>2096</v>
      </c>
      <c r="H39" s="213" t="s">
        <v>276</v>
      </c>
      <c r="I39" s="214" t="s">
        <v>2526</v>
      </c>
      <c r="J39" s="211">
        <v>18119</v>
      </c>
      <c r="K39" s="211" t="s">
        <v>1466</v>
      </c>
    </row>
    <row r="40" spans="2:11">
      <c r="B40" s="143" t="str">
        <f>IFERROR(VLOOKUP(Government_revenues_table[[#This Row],[Classification SFP]],Table6_GFS_codes_classification[],COLUMNS($F:F)+3,FALSE),"Do not enter data")</f>
        <v>Impôts (11E)</v>
      </c>
      <c r="C40" s="143" t="str">
        <f>IFERROR(VLOOKUP(Government_revenues_table[[#This Row],[Classification SFP]],Table6_GFS_codes_classification[],COLUMNS($F:G)+3,FALSE),"Do not enter data")</f>
        <v>Impôts sur les biens et services (114E)</v>
      </c>
      <c r="D40" s="143" t="str">
        <f>IFERROR(VLOOKUP(Government_revenues_table[[#This Row],[Classification SFP]],Table6_GFS_codes_classification[],COLUMNS($F:H)+3,FALSE),"Do not enter data")</f>
        <v>Impôts généraux sur les biens et services (TVA, taxes sur les ventes, taxes sur le chiffre d’affaires (1141E)</v>
      </c>
      <c r="E40" s="143" t="str">
        <f>IFERROR(VLOOKUP(Government_revenues_table[[#This Row],[Classification SFP]],Table6_GFS_codes_classification[],COLUMNS($F:I)+3,FALSE),"Do not enter data")</f>
        <v>Impôts généraux sur les biens et services (TVA, taxes sur les ventes, taxes sur le chiffre d’affaires (1141E)</v>
      </c>
      <c r="F40" s="214" t="s">
        <v>1504</v>
      </c>
      <c r="G40" s="212" t="s">
        <v>2096</v>
      </c>
      <c r="H40" s="213" t="s">
        <v>2610</v>
      </c>
      <c r="I40" s="214" t="s">
        <v>2526</v>
      </c>
      <c r="J40" s="211">
        <v>25076</v>
      </c>
      <c r="K40" s="211" t="s">
        <v>1466</v>
      </c>
    </row>
    <row r="41" spans="2:11">
      <c r="B41" s="143" t="str">
        <f>IFERROR(VLOOKUP(Government_revenues_table[[#This Row],[Classification SFP]],Table6_GFS_codes_classification[],COLUMNS($F:F)+3,FALSE),"Do not enter data")</f>
        <v>Impôts (11E)</v>
      </c>
      <c r="C41" s="143" t="str">
        <f>IFERROR(VLOOKUP(Government_revenues_table[[#This Row],[Classification SFP]],Table6_GFS_codes_classification[],COLUMNS($F:G)+3,FALSE),"Do not enter data")</f>
        <v>Impôts sur les biens et services (114E)</v>
      </c>
      <c r="D41" s="143" t="str">
        <f>IFERROR(VLOOKUP(Government_revenues_table[[#This Row],[Classification SFP]],Table6_GFS_codes_classification[],COLUMNS($F:H)+3,FALSE),"Do not enter data")</f>
        <v>Droits d’accise (1142E)</v>
      </c>
      <c r="E41" s="143" t="str">
        <f>IFERROR(VLOOKUP(Government_revenues_table[[#This Row],[Classification SFP]],Table6_GFS_codes_classification[],COLUMNS($F:I)+3,FALSE),"Do not enter data")</f>
        <v>Droits d’accise (1142E)</v>
      </c>
      <c r="F41" s="213" t="s">
        <v>1429</v>
      </c>
      <c r="G41" s="213" t="s">
        <v>1502</v>
      </c>
      <c r="H41" s="213" t="s">
        <v>2611</v>
      </c>
      <c r="I41" s="214" t="s">
        <v>2526</v>
      </c>
      <c r="J41" s="211">
        <v>0</v>
      </c>
      <c r="K41" s="211" t="s">
        <v>1466</v>
      </c>
    </row>
    <row r="42" spans="2:11">
      <c r="B42" s="143" t="str">
        <f>IFERROR(VLOOKUP(Government_revenues_table[[#This Row],[Classification SFP]],Table6_GFS_codes_classification[],COLUMNS($F:F)+3,FALSE),"Do not enter data")</f>
        <v>Impôts (11E)</v>
      </c>
      <c r="C42" s="143" t="str">
        <f>IFERROR(VLOOKUP(Government_revenues_table[[#This Row],[Classification SFP]],Table6_GFS_codes_classification[],COLUMNS($F:G)+3,FALSE),"Do not enter data")</f>
        <v>Impôts sur les biens et services (114E)</v>
      </c>
      <c r="D42" s="143" t="str">
        <f>IFERROR(VLOOKUP(Government_revenues_table[[#This Row],[Classification SFP]],Table6_GFS_codes_classification[],COLUMNS($F:H)+3,FALSE),"Do not enter data")</f>
        <v>Impôts sur l’usage de biens/permission d’utiliser des biens ou d’exécuter des activités (1145E)</v>
      </c>
      <c r="E42" s="143" t="str">
        <f>IFERROR(VLOOKUP(Government_revenues_table[[#This Row],[Classification SFP]],Table6_GFS_codes_classification[],COLUMNS($F:I)+3,FALSE),"Do not enter data")</f>
        <v>Droits de licence (114521E)</v>
      </c>
      <c r="F42" s="213" t="s">
        <v>1432</v>
      </c>
      <c r="G42" s="213" t="s">
        <v>1489</v>
      </c>
      <c r="H42" s="214" t="s">
        <v>2612</v>
      </c>
      <c r="I42" s="214" t="s">
        <v>2526</v>
      </c>
      <c r="J42" s="211">
        <v>0</v>
      </c>
      <c r="K42" s="211" t="s">
        <v>1466</v>
      </c>
    </row>
    <row r="43" spans="2:11">
      <c r="B43" s="143" t="str">
        <f>IFERROR(VLOOKUP(Government_revenues_table[[#This Row],[Classification SFP]],Table6_GFS_codes_classification[],COLUMNS($F:F)+3,FALSE),"Do not enter data")</f>
        <v>Impôts (11E)</v>
      </c>
      <c r="C43" s="143" t="str">
        <f>IFERROR(VLOOKUP(Government_revenues_table[[#This Row],[Classification SFP]],Table6_GFS_codes_classification[],COLUMNS($F:G)+3,FALSE),"Do not enter data")</f>
        <v>Impôts sur les biens et services (114E)</v>
      </c>
      <c r="D43" s="143" t="str">
        <f>IFERROR(VLOOKUP(Government_revenues_table[[#This Row],[Classification SFP]],Table6_GFS_codes_classification[],COLUMNS($F:H)+3,FALSE),"Do not enter data")</f>
        <v>Impôts sur l’usage de biens/permission d’utiliser des biens ou d’exécuter des activités (1145E)</v>
      </c>
      <c r="E43" s="143" t="str">
        <f>IFERROR(VLOOKUP(Government_revenues_table[[#This Row],[Classification SFP]],Table6_GFS_codes_classification[],COLUMNS($F:I)+3,FALSE),"Do not enter data")</f>
        <v>Droits de licence (114521E)</v>
      </c>
      <c r="F43" s="213" t="s">
        <v>1432</v>
      </c>
      <c r="G43" s="213" t="s">
        <v>1489</v>
      </c>
      <c r="H43" s="213" t="s">
        <v>2613</v>
      </c>
      <c r="I43" s="214" t="s">
        <v>2526</v>
      </c>
      <c r="J43" s="211">
        <v>0</v>
      </c>
      <c r="K43" s="211" t="s">
        <v>1466</v>
      </c>
    </row>
    <row r="44" spans="2:11">
      <c r="B44" s="149" t="str">
        <f>IFERROR(VLOOKUP(Government_revenues_table[[#This Row],[Classification SFP]],Table6_GFS_codes_classification[],COLUMNS($F:F)+3,FALSE),"Do not enter data")</f>
        <v>Impôts (11E)</v>
      </c>
      <c r="C44" s="149" t="str">
        <f>IFERROR(VLOOKUP(Government_revenues_table[[#This Row],[Classification SFP]],Table6_GFS_codes_classification[],COLUMNS($F:G)+3,FALSE),"Do not enter data")</f>
        <v>Impôts sur les biens et services (114E)</v>
      </c>
      <c r="D44" s="149" t="str">
        <f>IFERROR(VLOOKUP(Government_revenues_table[[#This Row],[Classification SFP]],Table6_GFS_codes_classification[],COLUMNS($F:H)+3,FALSE),"Do not enter data")</f>
        <v>Impôts sur l’usage de biens/permission d’utiliser des biens ou d’exécuter des activités (1145E)</v>
      </c>
      <c r="E44" s="149" t="str">
        <f>IFERROR(VLOOKUP(Government_revenues_table[[#This Row],[Classification SFP]],Table6_GFS_codes_classification[],COLUMNS($F:I)+3,FALSE),"Do not enter data")</f>
        <v>Droits de licence (114521E)</v>
      </c>
      <c r="F44" s="213" t="s">
        <v>1432</v>
      </c>
      <c r="G44" s="213" t="s">
        <v>1509</v>
      </c>
      <c r="H44" s="213" t="s">
        <v>2614</v>
      </c>
      <c r="I44" s="214" t="s">
        <v>2526</v>
      </c>
      <c r="J44" s="211">
        <v>30718669.410000004</v>
      </c>
      <c r="K44" s="211" t="s">
        <v>1466</v>
      </c>
    </row>
    <row r="45" spans="2:11">
      <c r="B45" s="143" t="str">
        <f>IFERROR(VLOOKUP(Government_revenues_table[[#This Row],[Classification SFP]],Table6_GFS_codes_classification[],COLUMNS($F:F)+3,FALSE),"Do not enter data")</f>
        <v>Impôts (11E)</v>
      </c>
      <c r="C45" s="143" t="str">
        <f>IFERROR(VLOOKUP(Government_revenues_table[[#This Row],[Classification SFP]],Table6_GFS_codes_classification[],COLUMNS($F:G)+3,FALSE),"Do not enter data")</f>
        <v>Impôts sur les biens et services (114E)</v>
      </c>
      <c r="D45" s="143" t="str">
        <f>IFERROR(VLOOKUP(Government_revenues_table[[#This Row],[Classification SFP]],Table6_GFS_codes_classification[],COLUMNS($F:H)+3,FALSE),"Do not enter data")</f>
        <v>Impôts sur l’usage de biens/permission d’utiliser des biens ou d’exécuter des activités (1145E)</v>
      </c>
      <c r="E45" s="143" t="str">
        <f>IFERROR(VLOOKUP(Government_revenues_table[[#This Row],[Classification SFP]],Table6_GFS_codes_classification[],COLUMNS($F:I)+3,FALSE),"Do not enter data")</f>
        <v>Droits de licence (114521E)</v>
      </c>
      <c r="F45" s="213" t="s">
        <v>1432</v>
      </c>
      <c r="G45" s="213" t="s">
        <v>1502</v>
      </c>
      <c r="H45" s="213" t="s">
        <v>2615</v>
      </c>
      <c r="I45" s="214" t="s">
        <v>2526</v>
      </c>
      <c r="J45" s="211">
        <v>0</v>
      </c>
      <c r="K45" s="211" t="s">
        <v>1466</v>
      </c>
    </row>
    <row r="46" spans="2:11">
      <c r="B46" s="143"/>
      <c r="C46" s="143"/>
      <c r="D46" s="143"/>
      <c r="E46" s="143"/>
      <c r="F46" s="213" t="s">
        <v>1432</v>
      </c>
      <c r="G46" s="213" t="s">
        <v>1489</v>
      </c>
      <c r="H46" s="213" t="s">
        <v>2616</v>
      </c>
      <c r="I46" s="214" t="s">
        <v>2528</v>
      </c>
      <c r="J46" s="211">
        <v>516013</v>
      </c>
      <c r="K46" s="211" t="s">
        <v>1466</v>
      </c>
    </row>
    <row r="47" spans="2:11">
      <c r="B47" s="143"/>
      <c r="C47" s="143"/>
      <c r="D47" s="143"/>
      <c r="E47" s="143"/>
      <c r="F47" s="213" t="s">
        <v>1432</v>
      </c>
      <c r="G47" s="213" t="s">
        <v>2096</v>
      </c>
      <c r="H47" s="213" t="s">
        <v>2617</v>
      </c>
      <c r="I47" s="214" t="s">
        <v>2529</v>
      </c>
      <c r="J47" s="211">
        <v>86388</v>
      </c>
      <c r="K47" s="211" t="s">
        <v>1466</v>
      </c>
    </row>
    <row r="48" spans="2:11">
      <c r="B48" s="143"/>
      <c r="C48" s="143"/>
      <c r="D48" s="143"/>
      <c r="E48" s="143"/>
      <c r="F48" s="213" t="s">
        <v>1432</v>
      </c>
      <c r="G48" s="213" t="s">
        <v>1509</v>
      </c>
      <c r="H48" s="213" t="s">
        <v>2618</v>
      </c>
      <c r="I48" s="214" t="s">
        <v>2532</v>
      </c>
      <c r="J48" s="211">
        <v>0</v>
      </c>
      <c r="K48" s="211" t="s">
        <v>1466</v>
      </c>
    </row>
    <row r="49" spans="2:11">
      <c r="B49" s="143"/>
      <c r="C49" s="143"/>
      <c r="D49" s="143"/>
      <c r="E49" s="143"/>
      <c r="F49" s="213" t="s">
        <v>1432</v>
      </c>
      <c r="G49" s="213" t="s">
        <v>1489</v>
      </c>
      <c r="H49" s="213" t="s">
        <v>2619</v>
      </c>
      <c r="I49" s="214" t="s">
        <v>2526</v>
      </c>
      <c r="J49" s="211">
        <v>115778</v>
      </c>
      <c r="K49" s="211" t="s">
        <v>1466</v>
      </c>
    </row>
    <row r="50" spans="2:11">
      <c r="B50" s="143"/>
      <c r="C50" s="143"/>
      <c r="D50" s="143"/>
      <c r="E50" s="143"/>
      <c r="F50" s="213" t="s">
        <v>1432</v>
      </c>
      <c r="G50" s="213" t="s">
        <v>2096</v>
      </c>
      <c r="H50" s="213" t="s">
        <v>2619</v>
      </c>
      <c r="I50" s="214" t="s">
        <v>2526</v>
      </c>
      <c r="J50" s="211">
        <v>29182</v>
      </c>
      <c r="K50" s="211" t="s">
        <v>1466</v>
      </c>
    </row>
    <row r="51" spans="2:11">
      <c r="B51" s="143"/>
      <c r="C51" s="143"/>
      <c r="D51" s="143"/>
      <c r="E51" s="143"/>
      <c r="F51" s="213" t="s">
        <v>1432</v>
      </c>
      <c r="G51" s="213" t="s">
        <v>1489</v>
      </c>
      <c r="H51" s="213" t="s">
        <v>2620</v>
      </c>
      <c r="I51" s="214" t="s">
        <v>2526</v>
      </c>
      <c r="J51" s="211">
        <v>145171</v>
      </c>
      <c r="K51" s="211" t="s">
        <v>1466</v>
      </c>
    </row>
    <row r="52" spans="2:11">
      <c r="B52" s="143"/>
      <c r="C52" s="143"/>
      <c r="D52" s="143"/>
      <c r="E52" s="143"/>
      <c r="F52" s="213" t="s">
        <v>1432</v>
      </c>
      <c r="G52" s="213" t="s">
        <v>2096</v>
      </c>
      <c r="H52" s="213" t="s">
        <v>2620</v>
      </c>
      <c r="I52" s="214" t="s">
        <v>2526</v>
      </c>
      <c r="J52" s="211">
        <v>803891</v>
      </c>
      <c r="K52" s="211" t="s">
        <v>1466</v>
      </c>
    </row>
    <row r="53" spans="2:11">
      <c r="B53" s="143"/>
      <c r="C53" s="143"/>
      <c r="D53" s="143"/>
      <c r="E53" s="143"/>
      <c r="F53" s="213" t="s">
        <v>1432</v>
      </c>
      <c r="G53" s="213" t="s">
        <v>1489</v>
      </c>
      <c r="H53" s="213" t="s">
        <v>2621</v>
      </c>
      <c r="I53" s="214" t="s">
        <v>2526</v>
      </c>
      <c r="J53" s="211">
        <v>16778901</v>
      </c>
      <c r="K53" s="211" t="s">
        <v>1466</v>
      </c>
    </row>
    <row r="54" spans="2:11">
      <c r="B54" s="143"/>
      <c r="C54" s="143"/>
      <c r="D54" s="143"/>
      <c r="E54" s="143"/>
      <c r="F54" s="213" t="s">
        <v>1432</v>
      </c>
      <c r="G54" s="213" t="s">
        <v>2096</v>
      </c>
      <c r="H54" s="213" t="s">
        <v>2622</v>
      </c>
      <c r="I54" s="214" t="s">
        <v>2526</v>
      </c>
      <c r="J54" s="215">
        <v>0</v>
      </c>
      <c r="K54" s="211" t="s">
        <v>1466</v>
      </c>
    </row>
    <row r="55" spans="2:11">
      <c r="B55" s="143"/>
      <c r="C55" s="143"/>
      <c r="D55" s="143"/>
      <c r="E55" s="143"/>
      <c r="F55" s="213" t="s">
        <v>1432</v>
      </c>
      <c r="G55" s="213" t="s">
        <v>2096</v>
      </c>
      <c r="H55" s="213" t="s">
        <v>2623</v>
      </c>
      <c r="I55" s="214" t="s">
        <v>2526</v>
      </c>
      <c r="J55" s="215">
        <v>0</v>
      </c>
      <c r="K55" s="211" t="s">
        <v>1466</v>
      </c>
    </row>
    <row r="56" spans="2:11">
      <c r="B56" s="149"/>
      <c r="C56" s="149"/>
      <c r="D56" s="149"/>
      <c r="E56" s="149"/>
      <c r="F56" s="213" t="s">
        <v>1432</v>
      </c>
      <c r="G56" s="213" t="s">
        <v>2096</v>
      </c>
      <c r="H56" s="213" t="s">
        <v>2633</v>
      </c>
      <c r="I56" s="213" t="s">
        <v>2635</v>
      </c>
      <c r="J56" s="215">
        <v>0</v>
      </c>
      <c r="K56" s="211" t="s">
        <v>1466</v>
      </c>
    </row>
    <row r="57" spans="2:11">
      <c r="B57" s="149"/>
      <c r="C57" s="149"/>
      <c r="D57" s="149"/>
      <c r="E57" s="149"/>
      <c r="F57" s="213" t="s">
        <v>1432</v>
      </c>
      <c r="G57" s="213" t="s">
        <v>2096</v>
      </c>
      <c r="H57" s="213" t="s">
        <v>2634</v>
      </c>
      <c r="I57" s="213" t="s">
        <v>2635</v>
      </c>
      <c r="J57" s="215">
        <v>0</v>
      </c>
      <c r="K57" s="211" t="s">
        <v>1466</v>
      </c>
    </row>
    <row r="58" spans="2:11">
      <c r="B58" s="143"/>
      <c r="C58" s="143"/>
      <c r="D58" s="143"/>
      <c r="E58" s="143"/>
      <c r="F58" s="213" t="s">
        <v>1528</v>
      </c>
      <c r="G58" s="213" t="s">
        <v>1502</v>
      </c>
      <c r="H58" s="213" t="s">
        <v>2624</v>
      </c>
      <c r="I58" s="214" t="s">
        <v>2526</v>
      </c>
      <c r="J58" s="211">
        <v>0</v>
      </c>
      <c r="K58" s="211" t="s">
        <v>1466</v>
      </c>
    </row>
    <row r="59" spans="2:11">
      <c r="B59" s="143"/>
      <c r="C59" s="143"/>
      <c r="D59" s="143"/>
      <c r="E59" s="143"/>
      <c r="F59" s="213" t="s">
        <v>1437</v>
      </c>
      <c r="G59" s="213" t="s">
        <v>1489</v>
      </c>
      <c r="H59" s="213" t="s">
        <v>2625</v>
      </c>
      <c r="I59" s="214" t="s">
        <v>2526</v>
      </c>
      <c r="J59" s="211">
        <v>78166</v>
      </c>
      <c r="K59" s="211" t="s">
        <v>1466</v>
      </c>
    </row>
    <row r="60" spans="2:11">
      <c r="B60" s="143"/>
      <c r="C60" s="143"/>
      <c r="D60" s="143"/>
      <c r="E60" s="143"/>
      <c r="F60" s="213" t="s">
        <v>1437</v>
      </c>
      <c r="G60" s="213" t="s">
        <v>1509</v>
      </c>
      <c r="H60" s="213" t="s">
        <v>2625</v>
      </c>
      <c r="I60" s="214" t="s">
        <v>2526</v>
      </c>
      <c r="J60" s="211">
        <v>230888</v>
      </c>
      <c r="K60" s="211" t="s">
        <v>1466</v>
      </c>
    </row>
    <row r="61" spans="2:11">
      <c r="B61" s="143"/>
      <c r="C61" s="143"/>
      <c r="D61" s="143"/>
      <c r="E61" s="143"/>
      <c r="F61" s="213" t="s">
        <v>1437</v>
      </c>
      <c r="G61" s="213" t="s">
        <v>1502</v>
      </c>
      <c r="H61" s="144" t="s">
        <v>2626</v>
      </c>
      <c r="I61" s="214" t="s">
        <v>2526</v>
      </c>
      <c r="J61" s="211">
        <v>0</v>
      </c>
      <c r="K61" s="211" t="s">
        <v>1466</v>
      </c>
    </row>
    <row r="62" spans="2:11">
      <c r="B62" s="143"/>
      <c r="C62" s="143"/>
      <c r="D62" s="143"/>
      <c r="E62" s="143"/>
      <c r="F62" s="213" t="s">
        <v>1437</v>
      </c>
      <c r="G62" s="213" t="s">
        <v>1502</v>
      </c>
      <c r="H62" s="144" t="s">
        <v>2627</v>
      </c>
      <c r="I62" s="214" t="s">
        <v>2526</v>
      </c>
      <c r="J62" s="211">
        <v>0</v>
      </c>
      <c r="K62" s="211" t="s">
        <v>1466</v>
      </c>
    </row>
    <row r="63" spans="2:11">
      <c r="B63" s="143"/>
      <c r="C63" s="143"/>
      <c r="D63" s="143"/>
      <c r="E63" s="143"/>
      <c r="F63" s="213" t="s">
        <v>1437</v>
      </c>
      <c r="G63" s="213" t="s">
        <v>1502</v>
      </c>
      <c r="H63" s="144" t="s">
        <v>2628</v>
      </c>
      <c r="I63" s="214" t="s">
        <v>2526</v>
      </c>
      <c r="J63" s="211">
        <v>0</v>
      </c>
      <c r="K63" s="211" t="s">
        <v>1466</v>
      </c>
    </row>
    <row r="64" spans="2:11">
      <c r="B64" s="143"/>
      <c r="C64" s="143"/>
      <c r="D64" s="143"/>
      <c r="E64" s="143"/>
      <c r="F64" s="213" t="s">
        <v>1437</v>
      </c>
      <c r="G64" s="213" t="s">
        <v>1502</v>
      </c>
      <c r="H64" s="144" t="s">
        <v>2629</v>
      </c>
      <c r="I64" s="214" t="s">
        <v>2526</v>
      </c>
      <c r="J64" s="211">
        <v>0</v>
      </c>
      <c r="K64" s="211" t="s">
        <v>1466</v>
      </c>
    </row>
    <row r="65" spans="2:11">
      <c r="B65" s="143"/>
      <c r="C65" s="143"/>
      <c r="D65" s="143"/>
      <c r="E65" s="143"/>
      <c r="F65" s="213" t="s">
        <v>1437</v>
      </c>
      <c r="G65" s="213" t="s">
        <v>1502</v>
      </c>
      <c r="H65" s="144" t="s">
        <v>2630</v>
      </c>
      <c r="I65" s="214" t="s">
        <v>2526</v>
      </c>
      <c r="J65" s="211">
        <v>0</v>
      </c>
      <c r="K65" s="211" t="s">
        <v>1466</v>
      </c>
    </row>
    <row r="66" spans="2:11">
      <c r="B66" s="143"/>
      <c r="C66" s="143"/>
      <c r="D66" s="143"/>
      <c r="E66" s="143"/>
      <c r="F66" s="213" t="s">
        <v>1437</v>
      </c>
      <c r="G66" s="213" t="s">
        <v>1502</v>
      </c>
      <c r="H66" s="144" t="s">
        <v>2631</v>
      </c>
      <c r="I66" s="214" t="s">
        <v>2526</v>
      </c>
      <c r="J66" s="211">
        <v>0</v>
      </c>
      <c r="K66" s="211" t="s">
        <v>1466</v>
      </c>
    </row>
    <row r="67" spans="2:11">
      <c r="B67" s="143"/>
      <c r="C67" s="143"/>
      <c r="D67" s="143"/>
      <c r="E67" s="143"/>
      <c r="F67" s="213" t="s">
        <v>1437</v>
      </c>
      <c r="G67" s="213" t="s">
        <v>1502</v>
      </c>
      <c r="H67" s="144" t="s">
        <v>2632</v>
      </c>
      <c r="I67" s="214" t="s">
        <v>2526</v>
      </c>
      <c r="J67" s="211">
        <v>0</v>
      </c>
      <c r="K67" s="211" t="s">
        <v>1466</v>
      </c>
    </row>
    <row r="68" spans="2:11">
      <c r="B68" s="143"/>
      <c r="C68" s="143"/>
      <c r="D68" s="143"/>
      <c r="E68" s="143"/>
      <c r="F68" s="213" t="s">
        <v>1439</v>
      </c>
      <c r="G68" s="213" t="s">
        <v>1489</v>
      </c>
      <c r="H68" s="213" t="s">
        <v>2636</v>
      </c>
      <c r="I68" s="214" t="s">
        <v>2526</v>
      </c>
      <c r="J68" s="211">
        <v>67926</v>
      </c>
      <c r="K68" s="211" t="s">
        <v>1466</v>
      </c>
    </row>
    <row r="69" spans="2:11">
      <c r="B69" s="143"/>
      <c r="C69" s="143"/>
      <c r="D69" s="143"/>
      <c r="E69" s="143"/>
      <c r="F69" s="213" t="s">
        <v>1397</v>
      </c>
      <c r="G69" s="213" t="s">
        <v>1502</v>
      </c>
      <c r="H69" s="213" t="s">
        <v>2637</v>
      </c>
      <c r="I69" s="214" t="s">
        <v>2531</v>
      </c>
      <c r="J69" s="211">
        <v>0</v>
      </c>
      <c r="K69" s="211" t="s">
        <v>1466</v>
      </c>
    </row>
    <row r="70" spans="2:11">
      <c r="B70" s="143"/>
      <c r="C70" s="143"/>
      <c r="D70" s="143"/>
      <c r="E70" s="143"/>
      <c r="F70" s="213" t="s">
        <v>1416</v>
      </c>
      <c r="G70" s="213" t="s">
        <v>2096</v>
      </c>
      <c r="H70" s="213" t="s">
        <v>2638</v>
      </c>
      <c r="I70" s="214" t="s">
        <v>2526</v>
      </c>
      <c r="J70" s="211">
        <v>27414</v>
      </c>
      <c r="K70" s="211" t="s">
        <v>1466</v>
      </c>
    </row>
    <row r="71" spans="2:11">
      <c r="B71" s="143"/>
      <c r="C71" s="143"/>
      <c r="D71" s="143"/>
      <c r="E71" s="143"/>
      <c r="F71" s="213" t="s">
        <v>1416</v>
      </c>
      <c r="G71" s="213" t="s">
        <v>1509</v>
      </c>
      <c r="H71" s="213" t="s">
        <v>2638</v>
      </c>
      <c r="I71" s="214" t="s">
        <v>2526</v>
      </c>
      <c r="J71" s="211">
        <v>1457152</v>
      </c>
      <c r="K71" s="211" t="s">
        <v>1466</v>
      </c>
    </row>
    <row r="72" spans="2:11">
      <c r="B72" s="143"/>
      <c r="C72" s="143"/>
      <c r="D72" s="143"/>
      <c r="E72" s="143"/>
      <c r="F72" s="213" t="s">
        <v>1424</v>
      </c>
      <c r="G72" s="213" t="s">
        <v>1489</v>
      </c>
      <c r="H72" s="213" t="s">
        <v>2639</v>
      </c>
      <c r="I72" s="214" t="s">
        <v>2527</v>
      </c>
      <c r="J72" s="211">
        <v>446845592.685</v>
      </c>
      <c r="K72" s="211" t="s">
        <v>1466</v>
      </c>
    </row>
    <row r="73" spans="2:11">
      <c r="B73" s="143"/>
      <c r="C73" s="143"/>
      <c r="D73" s="143"/>
      <c r="E73" s="143"/>
      <c r="F73" s="213" t="s">
        <v>1424</v>
      </c>
      <c r="G73" s="213" t="s">
        <v>1489</v>
      </c>
      <c r="H73" s="213" t="s">
        <v>2640</v>
      </c>
      <c r="I73" s="214" t="s">
        <v>2527</v>
      </c>
      <c r="J73" s="211">
        <v>233804963.535</v>
      </c>
      <c r="K73" s="211" t="s">
        <v>1466</v>
      </c>
    </row>
    <row r="74" spans="2:11">
      <c r="B74" s="143"/>
      <c r="C74" s="143"/>
      <c r="D74" s="143"/>
      <c r="E74" s="143"/>
      <c r="F74" s="150"/>
      <c r="J74" s="147"/>
      <c r="K74" s="147"/>
    </row>
    <row r="75" spans="2:11" ht="15" thickBot="1"/>
    <row r="76" spans="2:11" ht="17.25" thickBot="1">
      <c r="I76" s="151" t="s">
        <v>2520</v>
      </c>
      <c r="J76" s="152">
        <f>SUMIF(Government_revenues_table[Devise],"USD",Government_revenues_table[Valeur des revenus])+(IFERROR(SUMIF(Government_revenues_table[Devise],"&lt;&gt;USD",Government_revenues_table[Valeur des revenus])/#REF!,0))</f>
        <v>1003136733.84</v>
      </c>
      <c r="K76" s="200"/>
    </row>
    <row r="77" spans="2:11">
      <c r="J77" s="154"/>
    </row>
    <row r="78" spans="2:11" ht="17.25" hidden="1" thickBot="1">
      <c r="I78" s="151" t="e">
        <f>"Total en "&amp;#REF!</f>
        <v>#REF!</v>
      </c>
      <c r="J78" s="152" t="e">
        <f>IF(#REF!="USD",0,SUMIF(Government_revenues_table[Devise],#REF!,Government_revenues_table[Valeur des revenus]))+(IFERROR(SUMIF(Government_revenues_table[Devise],"USD",Government_revenues_table[Valeur des revenus])*#REF!,0))</f>
        <v>#REF!</v>
      </c>
      <c r="K78" s="200"/>
    </row>
    <row r="79" spans="2:11" hidden="1"/>
    <row r="82" spans="6:14" ht="24">
      <c r="F82" s="216" t="s">
        <v>2349</v>
      </c>
      <c r="G82" s="217"/>
      <c r="H82" s="217"/>
      <c r="I82" s="217"/>
      <c r="J82" s="217"/>
      <c r="K82" s="217"/>
    </row>
    <row r="83" spans="6:14">
      <c r="F83" s="218" t="s">
        <v>2074</v>
      </c>
      <c r="G83" s="219"/>
      <c r="H83" s="219"/>
      <c r="I83" s="219"/>
      <c r="J83" s="157"/>
      <c r="K83" s="157"/>
    </row>
    <row r="84" spans="6:14">
      <c r="F84" s="218"/>
      <c r="G84" s="219"/>
      <c r="H84" s="219"/>
      <c r="I84" s="219"/>
      <c r="J84" s="157"/>
      <c r="K84" s="157"/>
    </row>
    <row r="85" spans="6:14">
      <c r="F85" s="218"/>
      <c r="G85" s="219"/>
      <c r="H85" s="219"/>
      <c r="I85" s="219"/>
      <c r="J85" s="157"/>
      <c r="K85" s="157"/>
      <c r="N85" s="201"/>
    </row>
    <row r="86" spans="6:14" ht="29.25" customHeight="1">
      <c r="F86" s="218" t="s">
        <v>2350</v>
      </c>
      <c r="G86" s="412" t="s">
        <v>2641</v>
      </c>
      <c r="H86" s="412"/>
      <c r="I86" s="412"/>
      <c r="J86" s="412"/>
      <c r="K86" s="412"/>
      <c r="N86" s="201"/>
    </row>
    <row r="87" spans="6:14">
      <c r="F87" s="218"/>
      <c r="G87" s="219"/>
      <c r="H87" s="219"/>
      <c r="I87" s="219"/>
      <c r="J87" s="157"/>
      <c r="K87" s="157"/>
    </row>
    <row r="88" spans="6:14">
      <c r="F88" s="218"/>
      <c r="G88" s="158" t="s">
        <v>1465</v>
      </c>
      <c r="H88" s="158" t="s">
        <v>1353</v>
      </c>
      <c r="I88" s="158" t="s">
        <v>1409</v>
      </c>
      <c r="J88" s="159" t="s">
        <v>1354</v>
      </c>
      <c r="K88" s="160" t="s">
        <v>971</v>
      </c>
    </row>
    <row r="89" spans="6:14">
      <c r="F89" s="218"/>
      <c r="G89" s="161" t="s">
        <v>1489</v>
      </c>
      <c r="H89" s="161" t="s">
        <v>2642</v>
      </c>
      <c r="I89" s="161" t="s">
        <v>2526</v>
      </c>
      <c r="J89" s="162">
        <v>854966</v>
      </c>
      <c r="K89" s="157" t="s">
        <v>1466</v>
      </c>
    </row>
    <row r="90" spans="6:14">
      <c r="F90" s="218"/>
      <c r="G90" s="219" t="s">
        <v>2096</v>
      </c>
      <c r="H90" s="219" t="s">
        <v>2642</v>
      </c>
      <c r="I90" s="219" t="s">
        <v>2526</v>
      </c>
      <c r="J90" s="157">
        <v>4818</v>
      </c>
      <c r="K90" s="157" t="s">
        <v>1466</v>
      </c>
    </row>
    <row r="91" spans="6:14">
      <c r="F91" s="218"/>
      <c r="G91" s="219" t="s">
        <v>1509</v>
      </c>
      <c r="H91" s="219" t="s">
        <v>2642</v>
      </c>
      <c r="I91" s="219" t="s">
        <v>2526</v>
      </c>
      <c r="J91" s="157">
        <v>572863</v>
      </c>
      <c r="K91" s="157" t="s">
        <v>1466</v>
      </c>
    </row>
    <row r="92" spans="6:14" ht="15" thickBot="1">
      <c r="F92" s="218"/>
      <c r="G92" s="220" t="s">
        <v>2348</v>
      </c>
      <c r="H92" s="220"/>
      <c r="I92" s="220"/>
      <c r="J92" s="221">
        <f>SUM(J89:J91)</f>
        <v>1432647</v>
      </c>
      <c r="K92" s="221" t="s">
        <v>1466</v>
      </c>
    </row>
    <row r="93" spans="6:14" ht="15" thickTop="1">
      <c r="F93" s="155"/>
      <c r="G93" s="156"/>
      <c r="H93" s="156"/>
      <c r="I93" s="156"/>
      <c r="J93" s="157"/>
      <c r="K93" s="157"/>
    </row>
    <row r="94" spans="6:14">
      <c r="F94" s="155"/>
      <c r="G94" s="156"/>
      <c r="H94" s="156"/>
      <c r="I94" s="156"/>
      <c r="J94" s="157"/>
      <c r="K94" s="157"/>
    </row>
    <row r="95" spans="6:14" ht="16.5">
      <c r="F95" s="49"/>
      <c r="G95" s="49"/>
      <c r="H95" s="49"/>
      <c r="I95" s="49"/>
      <c r="J95" s="49"/>
      <c r="K95" s="49"/>
    </row>
    <row r="98" spans="2:14" s="17" customFormat="1" ht="17.25" thickBot="1">
      <c r="B98" s="403" t="s">
        <v>2162</v>
      </c>
      <c r="C98" s="403"/>
      <c r="D98" s="403"/>
      <c r="E98" s="403"/>
      <c r="F98" s="403"/>
      <c r="G98" s="403"/>
      <c r="H98" s="403"/>
      <c r="I98" s="403"/>
      <c r="J98" s="403"/>
      <c r="K98" s="403"/>
      <c r="L98" s="403"/>
      <c r="M98" s="403"/>
      <c r="N98" s="403"/>
    </row>
    <row r="99" spans="2:14" s="17" customFormat="1" ht="17.25" thickBot="1">
      <c r="B99" s="406" t="s">
        <v>2163</v>
      </c>
      <c r="C99" s="406"/>
      <c r="D99" s="406"/>
      <c r="E99" s="406"/>
      <c r="F99" s="406"/>
      <c r="G99" s="406"/>
      <c r="H99" s="406"/>
      <c r="I99" s="406"/>
      <c r="J99" s="406"/>
      <c r="K99" s="406"/>
      <c r="L99" s="406"/>
      <c r="M99" s="406"/>
      <c r="N99" s="406"/>
    </row>
    <row r="100" spans="2:14" s="17" customFormat="1" ht="17.25" thickBot="1">
      <c r="B100" s="413" t="s">
        <v>2164</v>
      </c>
      <c r="C100" s="413"/>
      <c r="D100" s="413"/>
      <c r="E100" s="413"/>
      <c r="F100" s="413"/>
      <c r="G100" s="413"/>
      <c r="H100" s="413"/>
      <c r="I100" s="413"/>
      <c r="J100" s="413"/>
      <c r="K100" s="413"/>
      <c r="L100" s="413"/>
      <c r="M100" s="413"/>
      <c r="N100" s="413"/>
    </row>
    <row r="101" spans="2:14" s="17" customFormat="1" ht="16.5">
      <c r="B101" s="414" t="s">
        <v>2165</v>
      </c>
      <c r="C101" s="414"/>
      <c r="D101" s="414"/>
      <c r="E101" s="414"/>
      <c r="F101" s="414"/>
      <c r="G101" s="414"/>
      <c r="H101" s="414"/>
      <c r="I101" s="414"/>
      <c r="J101" s="414"/>
      <c r="K101" s="414"/>
      <c r="L101" s="414"/>
      <c r="M101" s="414"/>
      <c r="N101" s="414"/>
    </row>
    <row r="102" spans="2:14" s="71" customFormat="1" ht="17.25" thickBot="1">
      <c r="B102" s="62"/>
      <c r="C102" s="62"/>
      <c r="D102" s="62"/>
      <c r="E102" s="62"/>
      <c r="F102" s="62"/>
      <c r="G102" s="62"/>
    </row>
    <row r="103" spans="2:14" ht="19.5">
      <c r="F103" s="117" t="s">
        <v>2218</v>
      </c>
      <c r="G103" s="17"/>
      <c r="H103" s="131"/>
      <c r="I103" s="17"/>
      <c r="J103" s="131"/>
      <c r="K103" s="131"/>
    </row>
    <row r="104" spans="2:14" ht="16.5">
      <c r="F104" s="379" t="s">
        <v>2360</v>
      </c>
      <c r="G104" s="379"/>
      <c r="H104" s="379"/>
      <c r="I104" s="17"/>
    </row>
  </sheetData>
  <sheetProtection insertRows="0"/>
  <protectedRanges>
    <protectedRange algorithmName="SHA-512" hashValue="19r0bVvPR7yZA0UiYij7Tv1CBk3noIABvFePbLhCJ4nk3L6A+Fy+RdPPS3STf+a52x4pG2PQK4FAkXK9epnlIA==" saltValue="gQC4yrLvnbJqxYZ0KSEoZA==" spinCount="100000" sqref="F22:G27 I22:K27 J28:K32 K33 F28:F33 J34:K35 F74:G74 I36:K37 I74:K74 G28:G38 J38:K53 K54:K57 J58:K73" name="Government revenues"/>
    <protectedRange algorithmName="SHA-512" hashValue="19r0bVvPR7yZA0UiYij7Tv1CBk3noIABvFePbLhCJ4nk3L6A+Fy+RdPPS3STf+a52x4pG2PQK4FAkXK9epnlIA==" saltValue="gQC4yrLvnbJqxYZ0KSEoZA==" spinCount="100000" sqref="I28" name="Government revenues_2"/>
    <protectedRange algorithmName="SHA-512" hashValue="19r0bVvPR7yZA0UiYij7Tv1CBk3noIABvFePbLhCJ4nk3L6A+Fy+RdPPS3STf+a52x4pG2PQK4FAkXK9epnlIA==" saltValue="gQC4yrLvnbJqxYZ0KSEoZA==" spinCount="100000" sqref="I29" name="Government revenues_3"/>
    <protectedRange algorithmName="SHA-512" hashValue="19r0bVvPR7yZA0UiYij7Tv1CBk3noIABvFePbLhCJ4nk3L6A+Fy+RdPPS3STf+a52x4pG2PQK4FAkXK9epnlIA==" saltValue="gQC4yrLvnbJqxYZ0KSEoZA==" spinCount="100000" sqref="I30:I32" name="Government revenues_5"/>
    <protectedRange algorithmName="SHA-512" hashValue="19r0bVvPR7yZA0UiYij7Tv1CBk3noIABvFePbLhCJ4nk3L6A+Fy+RdPPS3STf+a52x4pG2PQK4FAkXK9epnlIA==" saltValue="gQC4yrLvnbJqxYZ0KSEoZA==" spinCount="100000" sqref="I33:J33" name="Government revenues_6"/>
    <protectedRange algorithmName="SHA-512" hashValue="19r0bVvPR7yZA0UiYij7Tv1CBk3noIABvFePbLhCJ4nk3L6A+Fy+RdPPS3STf+a52x4pG2PQK4FAkXK9epnlIA==" saltValue="gQC4yrLvnbJqxYZ0KSEoZA==" spinCount="100000" sqref="F34:F37" name="Government revenues_8"/>
    <protectedRange algorithmName="SHA-512" hashValue="19r0bVvPR7yZA0UiYij7Tv1CBk3noIABvFePbLhCJ4nk3L6A+Fy+RdPPS3STf+a52x4pG2PQK4FAkXK9epnlIA==" saltValue="gQC4yrLvnbJqxYZ0KSEoZA==" spinCount="100000" sqref="I34:I35" name="Government revenues_10"/>
    <protectedRange algorithmName="SHA-512" hashValue="19r0bVvPR7yZA0UiYij7Tv1CBk3noIABvFePbLhCJ4nk3L6A+Fy+RdPPS3STf+a52x4pG2PQK4FAkXK9epnlIA==" saltValue="gQC4yrLvnbJqxYZ0KSEoZA==" spinCount="100000" sqref="F38" name="Government revenues_11"/>
    <protectedRange algorithmName="SHA-512" hashValue="19r0bVvPR7yZA0UiYij7Tv1CBk3noIABvFePbLhCJ4nk3L6A+Fy+RdPPS3STf+a52x4pG2PQK4FAkXK9epnlIA==" saltValue="gQC4yrLvnbJqxYZ0KSEoZA==" spinCount="100000" sqref="I38" name="Government revenues_13"/>
    <protectedRange algorithmName="SHA-512" hashValue="19r0bVvPR7yZA0UiYij7Tv1CBk3noIABvFePbLhCJ4nk3L6A+Fy+RdPPS3STf+a52x4pG2PQK4FAkXK9epnlIA==" saltValue="gQC4yrLvnbJqxYZ0KSEoZA==" spinCount="100000" sqref="I39 F39:G39" name="Government revenues_15"/>
    <protectedRange algorithmName="SHA-512" hashValue="19r0bVvPR7yZA0UiYij7Tv1CBk3noIABvFePbLhCJ4nk3L6A+Fy+RdPPS3STf+a52x4pG2PQK4FAkXK9epnlIA==" saltValue="gQC4yrLvnbJqxYZ0KSEoZA==" spinCount="100000" sqref="I40 F40:G40" name="Government revenues_17"/>
    <protectedRange algorithmName="SHA-512" hashValue="19r0bVvPR7yZA0UiYij7Tv1CBk3noIABvFePbLhCJ4nk3L6A+Fy+RdPPS3STf+a52x4pG2PQK4FAkXK9epnlIA==" saltValue="gQC4yrLvnbJqxYZ0KSEoZA==" spinCount="100000" sqref="F41" name="Government revenues_18"/>
    <protectedRange algorithmName="SHA-512" hashValue="19r0bVvPR7yZA0UiYij7Tv1CBk3noIABvFePbLhCJ4nk3L6A+Fy+RdPPS3STf+a52x4pG2PQK4FAkXK9epnlIA==" saltValue="gQC4yrLvnbJqxYZ0KSEoZA==" spinCount="100000" sqref="G41 I41:I42 G45" name="Government revenues_19"/>
    <protectedRange algorithmName="SHA-512" hashValue="19r0bVvPR7yZA0UiYij7Tv1CBk3noIABvFePbLhCJ4nk3L6A+Fy+RdPPS3STf+a52x4pG2PQK4FAkXK9epnlIA==" saltValue="gQC4yrLvnbJqxYZ0KSEoZA==" spinCount="100000" sqref="F42:F57" name="Government revenues_20"/>
    <protectedRange algorithmName="SHA-512" hashValue="19r0bVvPR7yZA0UiYij7Tv1CBk3noIABvFePbLhCJ4nk3L6A+Fy+RdPPS3STf+a52x4pG2PQK4FAkXK9epnlIA==" saltValue="gQC4yrLvnbJqxYZ0KSEoZA==" spinCount="100000" sqref="G42" name="Government revenues_22"/>
    <protectedRange algorithmName="SHA-512" hashValue="19r0bVvPR7yZA0UiYij7Tv1CBk3noIABvFePbLhCJ4nk3L6A+Fy+RdPPS3STf+a52x4pG2PQK4FAkXK9epnlIA==" saltValue="gQC4yrLvnbJqxYZ0KSEoZA==" spinCount="100000" sqref="I43 G43" name="Government revenues_24"/>
    <protectedRange algorithmName="SHA-512" hashValue="19r0bVvPR7yZA0UiYij7Tv1CBk3noIABvFePbLhCJ4nk3L6A+Fy+RdPPS3STf+a52x4pG2PQK4FAkXK9epnlIA==" saltValue="gQC4yrLvnbJqxYZ0KSEoZA==" spinCount="100000" sqref="I44 G44" name="Government revenues_26"/>
    <protectedRange algorithmName="SHA-512" hashValue="19r0bVvPR7yZA0UiYij7Tv1CBk3noIABvFePbLhCJ4nk3L6A+Fy+RdPPS3STf+a52x4pG2PQK4FAkXK9epnlIA==" saltValue="gQC4yrLvnbJqxYZ0KSEoZA==" spinCount="100000" sqref="I45" name="Government revenues_27"/>
    <protectedRange algorithmName="SHA-512" hashValue="19r0bVvPR7yZA0UiYij7Tv1CBk3noIABvFePbLhCJ4nk3L6A+Fy+RdPPS3STf+a52x4pG2PQK4FAkXK9epnlIA==" saltValue="gQC4yrLvnbJqxYZ0KSEoZA==" spinCount="100000" sqref="I46 G46" name="Government revenues_29"/>
    <protectedRange algorithmName="SHA-512" hashValue="19r0bVvPR7yZA0UiYij7Tv1CBk3noIABvFePbLhCJ4nk3L6A+Fy+RdPPS3STf+a52x4pG2PQK4FAkXK9epnlIA==" saltValue="gQC4yrLvnbJqxYZ0KSEoZA==" spinCount="100000" sqref="I47 G47" name="Government revenues_31"/>
    <protectedRange algorithmName="SHA-512" hashValue="19r0bVvPR7yZA0UiYij7Tv1CBk3noIABvFePbLhCJ4nk3L6A+Fy+RdPPS3STf+a52x4pG2PQK4FAkXK9epnlIA==" saltValue="gQC4yrLvnbJqxYZ0KSEoZA==" spinCount="100000" sqref="I48 G48 G60" name="Government revenues_33"/>
    <protectedRange algorithmName="SHA-512" hashValue="19r0bVvPR7yZA0UiYij7Tv1CBk3noIABvFePbLhCJ4nk3L6A+Fy+RdPPS3STf+a52x4pG2PQK4FAkXK9epnlIA==" saltValue="gQC4yrLvnbJqxYZ0KSEoZA==" spinCount="100000" sqref="I49:I50 G49:G50" name="Government revenues_34"/>
    <protectedRange algorithmName="SHA-512" hashValue="19r0bVvPR7yZA0UiYij7Tv1CBk3noIABvFePbLhCJ4nk3L6A+Fy+RdPPS3STf+a52x4pG2PQK4FAkXK9epnlIA==" saltValue="gQC4yrLvnbJqxYZ0KSEoZA==" spinCount="100000" sqref="I51:I52 G51:G52" name="Government revenues_36"/>
    <protectedRange algorithmName="SHA-512" hashValue="19r0bVvPR7yZA0UiYij7Tv1CBk3noIABvFePbLhCJ4nk3L6A+Fy+RdPPS3STf+a52x4pG2PQK4FAkXK9epnlIA==" saltValue="gQC4yrLvnbJqxYZ0KSEoZA==" spinCount="100000" sqref="I53 G53" name="Government revenues_38"/>
    <protectedRange algorithmName="SHA-512" hashValue="19r0bVvPR7yZA0UiYij7Tv1CBk3noIABvFePbLhCJ4nk3L6A+Fy+RdPPS3STf+a52x4pG2PQK4FAkXK9epnlIA==" saltValue="gQC4yrLvnbJqxYZ0KSEoZA==" spinCount="100000" sqref="G54:G57 I54:J57 G70" name="Government revenues_39"/>
    <protectedRange algorithmName="SHA-512" hashValue="19r0bVvPR7yZA0UiYij7Tv1CBk3noIABvFePbLhCJ4nk3L6A+Fy+RdPPS3STf+a52x4pG2PQK4FAkXK9epnlIA==" saltValue="gQC4yrLvnbJqxYZ0KSEoZA==" spinCount="100000" sqref="F58" name="Government revenues_40"/>
    <protectedRange algorithmName="SHA-512" hashValue="19r0bVvPR7yZA0UiYij7Tv1CBk3noIABvFePbLhCJ4nk3L6A+Fy+RdPPS3STf+a52x4pG2PQK4FAkXK9epnlIA==" saltValue="gQC4yrLvnbJqxYZ0KSEoZA==" spinCount="100000" sqref="I58 G58 G61:G67" name="Government revenues_42"/>
    <protectedRange algorithmName="SHA-512" hashValue="19r0bVvPR7yZA0UiYij7Tv1CBk3noIABvFePbLhCJ4nk3L6A+Fy+RdPPS3STf+a52x4pG2PQK4FAkXK9epnlIA==" saltValue="gQC4yrLvnbJqxYZ0KSEoZA==" spinCount="100000" sqref="F59:G59 F60:F67 I59:I67" name="Government revenues_44"/>
    <protectedRange algorithmName="SHA-512" hashValue="19r0bVvPR7yZA0UiYij7Tv1CBk3noIABvFePbLhCJ4nk3L6A+Fy+RdPPS3STf+a52x4pG2PQK4FAkXK9epnlIA==" saltValue="gQC4yrLvnbJqxYZ0KSEoZA==" spinCount="100000" sqref="I68 F68:G68" name="Government revenues_46"/>
    <protectedRange algorithmName="SHA-512" hashValue="19r0bVvPR7yZA0UiYij7Tv1CBk3noIABvFePbLhCJ4nk3L6A+Fy+RdPPS3STf+a52x4pG2PQK4FAkXK9epnlIA==" saltValue="gQC4yrLvnbJqxYZ0KSEoZA==" spinCount="100000" sqref="I69 F69:G69" name="Government revenues_48"/>
    <protectedRange algorithmName="SHA-512" hashValue="19r0bVvPR7yZA0UiYij7Tv1CBk3noIABvFePbLhCJ4nk3L6A+Fy+RdPPS3STf+a52x4pG2PQK4FAkXK9epnlIA==" saltValue="gQC4yrLvnbJqxYZ0KSEoZA==" spinCount="100000" sqref="F70 I70:I71 F71:G71" name="Government revenues_50"/>
    <protectedRange algorithmName="SHA-512" hashValue="19r0bVvPR7yZA0UiYij7Tv1CBk3noIABvFePbLhCJ4nk3L6A+Fy+RdPPS3STf+a52x4pG2PQK4FAkXK9epnlIA==" saltValue="gQC4yrLvnbJqxYZ0KSEoZA==" spinCount="100000" sqref="I72:I73 F72:G73" name="Government revenues_52"/>
  </protectedRanges>
  <mergeCells count="23">
    <mergeCell ref="F15:J15"/>
    <mergeCell ref="M22:N26"/>
    <mergeCell ref="F20:J20"/>
    <mergeCell ref="M10:N14"/>
    <mergeCell ref="P31:U31"/>
    <mergeCell ref="M19:N19"/>
    <mergeCell ref="M27:N27"/>
    <mergeCell ref="M28:N28"/>
    <mergeCell ref="M21:N21"/>
    <mergeCell ref="F16:N16"/>
    <mergeCell ref="F13:J13"/>
    <mergeCell ref="F14:J14"/>
    <mergeCell ref="F9:J9"/>
    <mergeCell ref="M9:N9"/>
    <mergeCell ref="F10:J10"/>
    <mergeCell ref="F11:J11"/>
    <mergeCell ref="F12:J12"/>
    <mergeCell ref="G86:K86"/>
    <mergeCell ref="F104:H104"/>
    <mergeCell ref="B98:N98"/>
    <mergeCell ref="B99:N99"/>
    <mergeCell ref="B100:N100"/>
    <mergeCell ref="B101:N101"/>
  </mergeCells>
  <dataValidations count="12">
    <dataValidation type="whole" allowBlank="1" showInputMessage="1" showErrorMessage="1" errorTitle="Veuillez ne pas modifier" error="Veuillez ne pas modifier ces cellules" sqref="F103:H103 I103:N104 F95:N97">
      <formula1>10000</formula1>
      <formula2>50000</formula2>
    </dataValidation>
    <dataValidation type="textLength" allowBlank="1" showInputMessage="1" showErrorMessage="1" errorTitle="Veuillez ne pas modifier" error="Veuillez ne pas modifier ces cellules" sqref="J20:J21 G21:H21 G18:K18 F82:K83">
      <formula1>10000</formula1>
      <formula2>50000</formula2>
    </dataValidation>
    <dataValidation type="list" showDropDown="1" showInputMessage="1" showErrorMessage="1" errorTitle="Veuillez ne pas modifier" error="Veuillez ne pas modifier ces cellules" sqref="M29:N29">
      <formula1>"#ERROR!"</formula1>
    </dataValidation>
    <dataValidation allowBlank="1" showInputMessage="1" showErrorMessage="1" errorTitle="Veuillez ne pas modifier" error="Veuillez ne pas modifier ces cellules" sqref="I21 F104:H104"/>
    <dataValidation type="whole" errorStyle="warning" allowBlank="1" showInputMessage="1" showErrorMessage="1" errorTitle="Veuillez ne pas remplir" error="Ces cellules seront complétées automatiquement" sqref="J76 J78">
      <formula1>44444</formula1>
      <formula2>44445</formula2>
    </dataValidation>
    <dataValidation type="list" allowBlank="1" showInputMessage="1" showErrorMessage="1" sqref="F22:F74">
      <formula1>GFS_list</formula1>
    </dataValidation>
    <dataValidation type="whole" allowBlank="1" showInputMessage="1" showErrorMessage="1" errorTitle="Veuillez ne pas modifier" error="Veuillez ne pas modifier ces cellules" sqref="F18 F21 M22:N28 B98:B101 F20:K20">
      <formula1>444</formula1>
      <formula2>445</formula2>
    </dataValidation>
    <dataValidation type="decimal" allowBlank="1" showInputMessage="1" showErrorMessage="1" errorTitle="Veuillez ne pas modifier" error="Veuillez ne pas modifier ces cellules" sqref="B102:G102">
      <formula1>10000</formula1>
      <formula2>500000</formula2>
    </dataValidation>
    <dataValidation type="whole" allowBlank="1" showInputMessage="1" showErrorMessage="1" errorTitle="Veuillez ne pas modifier" error="Veuillez ne pas modifier ces cellules" sqref="K21">
      <formula1>4</formula1>
      <formula2>5</formula2>
    </dataValidation>
    <dataValidation type="whole" allowBlank="1" showInputMessage="1" showErrorMessage="1" sqref="M18:N21">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74">
      <formula1>0</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74"/>
  </dataValidations>
  <hyperlinks>
    <hyperlink ref="M19" r:id="rId1" location="r5-1" display="EITI Requirement 5.1"/>
    <hyperlink ref="F16:N16" r:id="rId2" display="If you have any questions, please contact data@eiti.org"/>
    <hyperlink ref="F20" r:id="rId3" location="r4-1" display="EITI Requirement 4.1"/>
    <hyperlink ref="F20:J20" r:id="rId4" location="r4-1" display=" Exigence ITIE 4.1.d.: Divulgation exhaustive de la part du gouvernement "/>
    <hyperlink ref="B100:G100" r:id="rId5" display="Pour la version la plus récente des modèles de données résumées, consultez https://eiti.org/fr/document/modele-donnees-resumees-itie"/>
    <hyperlink ref="B99:G99" r:id="rId6" display="Vous voulez en savoir plus sur votre pays ? Vérifiez si votre pays met en œuvre la Norme ITIE en visitant https://eiti.org/countries"/>
    <hyperlink ref="B101:G101" r:id="rId7" display="Give us your feedback or report a conflict in the data! Write to us at  data@eiti.org"/>
    <hyperlink ref="M28:N28" r:id="rId8" display="or, https://www.imf.org/external/np/sta/gfsm/"/>
    <hyperlink ref="M27:N27" r:id="rId9" display="Pour plus d’orientations, visitez la page https://eiti.org/fr/document/modele-donnees-resumees-itie"/>
    <hyperlink ref="M19:N19" r:id="rId10" location="r5-1" display="Exigence ITIE 5.1.b: Classification des revenus"/>
  </hyperlinks>
  <pageMargins left="0.7" right="0.7" top="0.75" bottom="0.75" header="0.3" footer="0.3"/>
  <pageSetup paperSize="9" orientation="portrait" r:id="rId11"/>
  <colBreaks count="1" manualBreakCount="1">
    <brk id="12" max="1048575" man="1"/>
  </colBreaks>
  <drawing r:id="rId12"/>
  <tableParts count="1">
    <tablePart r:id="rId13"/>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promptTitle="Veuillez sélectionner le secteur" prompt="Veuillez sélectionner le secteur parmi la liste" xr:uid="{67A07785-E727-4FD4-AE16-5628BF5937F8}">
          <x14:formula1>
            <xm:f>Listes!$AA$3:$AA$9</xm:f>
          </x14:formula1>
          <xm:sqref>G22:G38 G74</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3B69BF49-A24C-4BDD-917D-3FB9920AB452}">
          <x14:formula1>
            <xm:f>'Partie 3 - Entités déclarantes'!$B$21:$B$31</xm:f>
          </x14:formula1>
          <xm:sqref>I22:I27 I36:I37 I74</xm:sqref>
        </x14:dataValidation>
        <x14:dataValidation type="list" allowBlank="1" showInputMessage="1" showErrorMessage="1" xr:uid="{FBFDEC11-9487-46A2-B4C5-3404468A80F5}">
          <x14:formula1>
            <xm:f>[3]Lists!#REF!</xm:f>
          </x14:formula1>
          <xm:sqref>B22:E74</xm:sqref>
        </x14:dataValidation>
        <x14:dataValidation type="list" operator="greaterThanOrEqual" allowBlank="1" showInputMessage="1" showErrorMessage="1" errorTitle="Nombre" error="Veuillez saisir uniquement des chiffres dans cette cellule. " xr:uid="{D3E9BDB2-5224-4742-9537-7FBD6964F103}">
          <x14:formula1>
            <xm:f>Listes!$I$11:$I$168</xm:f>
          </x14:formula1>
          <xm:sqref>K22:K74</xm:sqref>
        </x14:dataValidation>
      </x14:dataValidations>
    </ext>
  </extLst>
</worksheet>
</file>

<file path=xl/worksheets/sheet6.xml><?xml version="1.0" encoding="utf-8"?>
<worksheet xmlns="http://schemas.openxmlformats.org/spreadsheetml/2006/main" xmlns:r="http://schemas.openxmlformats.org/officeDocument/2006/relationships">
  <sheetPr codeName="Sheet6">
    <tabColor rgb="FF00B050"/>
  </sheetPr>
  <dimension ref="B1:AH178"/>
  <sheetViews>
    <sheetView showGridLines="0" tabSelected="1" topLeftCell="A8" zoomScale="90" zoomScaleNormal="90" workbookViewId="0">
      <selection activeCell="B151" sqref="B151"/>
    </sheetView>
  </sheetViews>
  <sheetFormatPr baseColWidth="10" defaultColWidth="9.140625" defaultRowHeight="14.25"/>
  <cols>
    <col min="1" max="1" width="3.85546875" style="129" customWidth="1"/>
    <col min="2" max="2" width="4.5703125" style="129" hidden="1" customWidth="1"/>
    <col min="3" max="3" width="37.5703125" style="129" customWidth="1"/>
    <col min="4" max="4" width="60.140625" style="129" customWidth="1"/>
    <col min="5" max="5" width="46.140625" style="129" bestFit="1" customWidth="1"/>
    <col min="6" max="6" width="27.140625" style="129" bestFit="1" customWidth="1"/>
    <col min="7" max="7" width="29.28515625" style="129" bestFit="1" customWidth="1"/>
    <col min="8" max="8" width="25.42578125" style="129" customWidth="1"/>
    <col min="9" max="9" width="20" style="129" customWidth="1"/>
    <col min="10" max="10" width="23" style="147" customWidth="1"/>
    <col min="11" max="11" width="27.5703125" style="129" customWidth="1"/>
    <col min="12" max="12" width="20" style="129" customWidth="1"/>
    <col min="13" max="13" width="25" style="129" bestFit="1" customWidth="1"/>
    <col min="14" max="14" width="102" style="129" customWidth="1"/>
    <col min="15" max="16" width="9.140625" style="129"/>
    <col min="17" max="33" width="15.85546875" style="144" customWidth="1"/>
    <col min="34" max="16384" width="9.140625" style="129"/>
  </cols>
  <sheetData>
    <row r="1" spans="3:12" hidden="1"/>
    <row r="2" spans="3:12" ht="16.5" hidden="1">
      <c r="C2" s="17"/>
      <c r="D2" s="17"/>
      <c r="E2" s="17"/>
      <c r="F2" s="17"/>
      <c r="G2" s="17"/>
      <c r="H2" s="17"/>
    </row>
    <row r="3" spans="3:12" ht="16.5" hidden="1">
      <c r="C3" s="18"/>
      <c r="D3" s="17"/>
      <c r="E3" s="18"/>
      <c r="F3" s="17"/>
      <c r="G3" s="18"/>
      <c r="H3" s="17"/>
    </row>
    <row r="4" spans="3:12" ht="16.5" hidden="1">
      <c r="C4" s="18"/>
      <c r="D4" s="17"/>
      <c r="E4" s="18"/>
      <c r="F4" s="17"/>
      <c r="G4" s="18"/>
      <c r="H4" s="17"/>
      <c r="K4" s="19" t="s">
        <v>2172</v>
      </c>
    </row>
    <row r="5" spans="3:12" ht="16.5" hidden="1">
      <c r="C5" s="18"/>
      <c r="D5" s="17"/>
      <c r="E5" s="18"/>
      <c r="F5" s="17"/>
      <c r="G5" s="18"/>
      <c r="H5" s="17"/>
      <c r="K5" s="19" t="str">
        <f>Introduction!G4</f>
        <v>AAAA-MM-JJ</v>
      </c>
    </row>
    <row r="6" spans="3:12" ht="16.5" hidden="1">
      <c r="C6" s="17"/>
      <c r="D6" s="17"/>
      <c r="E6" s="17"/>
      <c r="F6" s="17"/>
      <c r="G6" s="17"/>
      <c r="H6" s="17"/>
    </row>
    <row r="7" spans="3:12" ht="16.5" hidden="1">
      <c r="C7" s="17"/>
      <c r="D7" s="17"/>
      <c r="E7" s="17"/>
      <c r="F7" s="17"/>
      <c r="G7" s="17"/>
      <c r="H7" s="17"/>
      <c r="I7" s="144"/>
      <c r="J7" s="211"/>
      <c r="K7" s="144"/>
    </row>
    <row r="8" spans="3:12">
      <c r="C8" s="144"/>
      <c r="D8" s="144"/>
      <c r="E8" s="144"/>
      <c r="F8" s="144"/>
      <c r="G8" s="144"/>
      <c r="H8" s="144"/>
      <c r="I8" s="144"/>
      <c r="J8" s="211"/>
      <c r="K8" s="144"/>
    </row>
    <row r="9" spans="3:12" ht="36.75" customHeight="1">
      <c r="C9" s="21" t="s">
        <v>2352</v>
      </c>
      <c r="D9" s="163"/>
      <c r="E9" s="163"/>
      <c r="F9" s="164"/>
      <c r="G9" s="163"/>
      <c r="H9" s="163"/>
      <c r="I9" s="163"/>
      <c r="J9" s="222"/>
      <c r="K9" s="163"/>
      <c r="L9" s="165"/>
    </row>
    <row r="10" spans="3:12" ht="21" customHeight="1">
      <c r="C10" s="415" t="s">
        <v>2173</v>
      </c>
      <c r="D10" s="415"/>
      <c r="E10" s="415"/>
      <c r="F10" s="415"/>
      <c r="G10" s="132"/>
      <c r="H10" s="132"/>
      <c r="I10" s="166"/>
      <c r="J10" s="223"/>
      <c r="K10" s="132"/>
      <c r="L10" s="132"/>
    </row>
    <row r="11" spans="3:12" ht="15.6" customHeight="1">
      <c r="C11" s="430" t="s">
        <v>2353</v>
      </c>
      <c r="D11" s="430"/>
      <c r="E11" s="430"/>
      <c r="F11" s="430"/>
      <c r="G11" s="430"/>
      <c r="H11" s="167"/>
      <c r="I11" s="434"/>
      <c r="J11" s="434"/>
      <c r="K11" s="434"/>
      <c r="L11" s="165"/>
    </row>
    <row r="12" spans="3:12" ht="15.6" customHeight="1">
      <c r="C12" s="430" t="s">
        <v>2354</v>
      </c>
      <c r="D12" s="430"/>
      <c r="E12" s="430"/>
      <c r="F12" s="430"/>
      <c r="G12" s="430"/>
      <c r="H12" s="167"/>
      <c r="I12" s="434"/>
      <c r="J12" s="434"/>
      <c r="K12" s="434"/>
      <c r="L12" s="165"/>
    </row>
    <row r="13" spans="3:12" ht="15.6" customHeight="1">
      <c r="C13" s="430" t="s">
        <v>2355</v>
      </c>
      <c r="D13" s="430"/>
      <c r="E13" s="430"/>
      <c r="F13" s="430"/>
      <c r="G13" s="430"/>
      <c r="H13" s="167"/>
      <c r="I13" s="434"/>
      <c r="J13" s="434"/>
      <c r="K13" s="434"/>
      <c r="L13" s="165"/>
    </row>
    <row r="14" spans="3:12" ht="15.6" customHeight="1">
      <c r="C14" s="430" t="s">
        <v>2356</v>
      </c>
      <c r="D14" s="430"/>
      <c r="E14" s="430"/>
      <c r="F14" s="430"/>
      <c r="G14" s="430"/>
      <c r="H14" s="167"/>
      <c r="I14" s="434"/>
      <c r="J14" s="434"/>
      <c r="K14" s="434"/>
      <c r="L14" s="165"/>
    </row>
    <row r="15" spans="3:12" ht="30" customHeight="1">
      <c r="C15" s="430" t="s">
        <v>2357</v>
      </c>
      <c r="D15" s="430"/>
      <c r="E15" s="430"/>
      <c r="F15" s="430"/>
      <c r="G15" s="430"/>
      <c r="H15" s="167"/>
      <c r="I15" s="434"/>
      <c r="J15" s="434"/>
      <c r="K15" s="434"/>
      <c r="L15" s="165"/>
    </row>
    <row r="16" spans="3:12" ht="16.5">
      <c r="C16" s="402" t="s">
        <v>2325</v>
      </c>
      <c r="D16" s="402"/>
      <c r="E16" s="402"/>
      <c r="F16" s="402"/>
      <c r="G16" s="402"/>
      <c r="H16" s="402"/>
      <c r="I16" s="402"/>
      <c r="J16" s="402"/>
      <c r="K16" s="402"/>
      <c r="L16" s="165"/>
    </row>
    <row r="18" spans="2:34" ht="24">
      <c r="C18" s="431" t="s">
        <v>2358</v>
      </c>
      <c r="D18" s="431"/>
      <c r="E18" s="431"/>
      <c r="F18" s="431"/>
      <c r="G18" s="431"/>
      <c r="H18" s="431"/>
      <c r="I18" s="431"/>
      <c r="J18" s="431"/>
      <c r="K18" s="431"/>
    </row>
    <row r="19" spans="2:34" ht="14.25" customHeight="1"/>
    <row r="20" spans="2:34">
      <c r="C20" s="432" t="s">
        <v>2516</v>
      </c>
      <c r="D20" s="432"/>
      <c r="E20" s="432"/>
      <c r="F20" s="432"/>
      <c r="G20" s="432"/>
      <c r="H20" s="432"/>
      <c r="I20" s="432"/>
      <c r="J20" s="432"/>
      <c r="K20" s="433"/>
      <c r="L20" s="195"/>
      <c r="M20" s="195"/>
      <c r="N20" s="195"/>
    </row>
    <row r="21" spans="2:34">
      <c r="B21" s="129" t="s">
        <v>1467</v>
      </c>
      <c r="C21" s="129" t="s">
        <v>1456</v>
      </c>
      <c r="D21" s="129" t="s">
        <v>1468</v>
      </c>
      <c r="E21" s="129" t="s">
        <v>1410</v>
      </c>
      <c r="F21" s="129" t="s">
        <v>1411</v>
      </c>
      <c r="G21" s="129" t="s">
        <v>1412</v>
      </c>
      <c r="H21" s="129" t="s">
        <v>1408</v>
      </c>
      <c r="I21" s="129" t="s">
        <v>1457</v>
      </c>
      <c r="J21" s="147" t="s">
        <v>1469</v>
      </c>
      <c r="K21" s="129" t="s">
        <v>2115</v>
      </c>
      <c r="L21" s="129" t="s">
        <v>2116</v>
      </c>
      <c r="M21" s="129" t="s">
        <v>2117</v>
      </c>
      <c r="N21" s="129" t="s">
        <v>1413</v>
      </c>
      <c r="Q21" s="129"/>
      <c r="AH21" s="144"/>
    </row>
    <row r="22" spans="2:34">
      <c r="B22" s="129">
        <f>VLOOKUP(C22,Companies[],3,FALSE)</f>
        <v>600006476</v>
      </c>
      <c r="C22" s="129" t="s">
        <v>2541</v>
      </c>
      <c r="D22" s="129" t="s">
        <v>2526</v>
      </c>
      <c r="E22" s="144" t="s">
        <v>2600</v>
      </c>
      <c r="F22" s="129" t="s">
        <v>2519</v>
      </c>
      <c r="G22" s="129" t="s">
        <v>2519</v>
      </c>
      <c r="H22" s="129" t="s">
        <v>2536</v>
      </c>
      <c r="I22" s="214" t="s">
        <v>1466</v>
      </c>
      <c r="J22" s="211">
        <v>2023</v>
      </c>
      <c r="K22" s="129" t="s">
        <v>2519</v>
      </c>
      <c r="L22" s="129" t="s">
        <v>2536</v>
      </c>
      <c r="M22" s="129" t="s">
        <v>2536</v>
      </c>
      <c r="Q22" s="129"/>
      <c r="AH22" s="144"/>
    </row>
    <row r="23" spans="2:34">
      <c r="B23" s="225"/>
      <c r="C23" s="214" t="s">
        <v>2546</v>
      </c>
      <c r="D23" s="129" t="s">
        <v>2527</v>
      </c>
      <c r="E23" s="214" t="s">
        <v>2652</v>
      </c>
      <c r="F23" s="129" t="s">
        <v>2519</v>
      </c>
      <c r="G23" s="129" t="s">
        <v>2519</v>
      </c>
      <c r="H23" s="129" t="s">
        <v>2536</v>
      </c>
      <c r="I23" s="214" t="s">
        <v>1466</v>
      </c>
      <c r="J23" s="234">
        <v>0</v>
      </c>
      <c r="K23" s="129" t="s">
        <v>1470</v>
      </c>
      <c r="L23" s="235">
        <v>1891395.3033996227</v>
      </c>
      <c r="M23" s="129" t="s">
        <v>2648</v>
      </c>
      <c r="N23" s="129" t="s">
        <v>2653</v>
      </c>
      <c r="Q23" s="129"/>
      <c r="AH23" s="144"/>
    </row>
    <row r="24" spans="2:34">
      <c r="B24" s="225"/>
      <c r="C24" s="214" t="s">
        <v>2546</v>
      </c>
      <c r="D24" s="129" t="s">
        <v>2527</v>
      </c>
      <c r="E24" s="214" t="s">
        <v>2654</v>
      </c>
      <c r="F24" s="129" t="s">
        <v>2519</v>
      </c>
      <c r="G24" s="129" t="s">
        <v>2519</v>
      </c>
      <c r="H24" s="129" t="s">
        <v>2536</v>
      </c>
      <c r="I24" s="214" t="s">
        <v>1466</v>
      </c>
      <c r="J24" s="234">
        <v>0</v>
      </c>
      <c r="K24" s="129" t="s">
        <v>1470</v>
      </c>
      <c r="L24" s="235">
        <v>3000887.4511318756</v>
      </c>
      <c r="M24" s="129" t="s">
        <v>2648</v>
      </c>
      <c r="N24" s="129" t="s">
        <v>2655</v>
      </c>
      <c r="Q24" s="129"/>
      <c r="AH24" s="144"/>
    </row>
    <row r="25" spans="2:34">
      <c r="B25" s="129">
        <f>VLOOKUP(C25,Companies[],3,FALSE)</f>
        <v>600002755</v>
      </c>
      <c r="C25" s="129" t="s">
        <v>2546</v>
      </c>
      <c r="D25" s="129" t="s">
        <v>2526</v>
      </c>
      <c r="E25" s="129" t="s">
        <v>2599</v>
      </c>
      <c r="F25" s="129" t="s">
        <v>2519</v>
      </c>
      <c r="G25" s="129" t="s">
        <v>2519</v>
      </c>
      <c r="H25" s="129" t="s">
        <v>2536</v>
      </c>
      <c r="I25" s="214" t="s">
        <v>1466</v>
      </c>
      <c r="J25" s="147">
        <v>22779512</v>
      </c>
      <c r="K25" s="129" t="s">
        <v>2519</v>
      </c>
      <c r="L25" s="129" t="s">
        <v>2536</v>
      </c>
      <c r="M25" s="129" t="s">
        <v>2536</v>
      </c>
      <c r="Q25" s="129"/>
      <c r="AH25" s="144"/>
    </row>
    <row r="26" spans="2:34">
      <c r="C26" s="129" t="s">
        <v>2546</v>
      </c>
      <c r="D26" s="129" t="s">
        <v>2526</v>
      </c>
      <c r="E26" s="129" t="s">
        <v>2636</v>
      </c>
      <c r="F26" s="129" t="s">
        <v>2519</v>
      </c>
      <c r="G26" s="129" t="s">
        <v>2519</v>
      </c>
      <c r="H26" s="129" t="s">
        <v>2536</v>
      </c>
      <c r="I26" s="214" t="s">
        <v>1466</v>
      </c>
      <c r="J26" s="147">
        <v>67926</v>
      </c>
      <c r="K26" s="129" t="s">
        <v>2519</v>
      </c>
      <c r="L26" s="129" t="s">
        <v>2536</v>
      </c>
      <c r="M26" s="129" t="s">
        <v>2536</v>
      </c>
      <c r="Q26" s="129"/>
      <c r="AH26" s="144"/>
    </row>
    <row r="27" spans="2:34">
      <c r="C27" s="129" t="s">
        <v>2546</v>
      </c>
      <c r="D27" s="129" t="s">
        <v>2526</v>
      </c>
      <c r="E27" s="129" t="s">
        <v>2625</v>
      </c>
      <c r="F27" s="129" t="s">
        <v>2519</v>
      </c>
      <c r="G27" s="129" t="s">
        <v>2519</v>
      </c>
      <c r="H27" s="129" t="s">
        <v>2536</v>
      </c>
      <c r="I27" s="214" t="s">
        <v>1466</v>
      </c>
      <c r="J27" s="147">
        <v>65180</v>
      </c>
      <c r="K27" s="129" t="s">
        <v>2519</v>
      </c>
      <c r="L27" s="129" t="s">
        <v>2536</v>
      </c>
      <c r="M27" s="129" t="s">
        <v>2536</v>
      </c>
      <c r="Q27" s="129"/>
      <c r="AH27" s="144"/>
    </row>
    <row r="28" spans="2:34">
      <c r="C28" s="129" t="s">
        <v>2546</v>
      </c>
      <c r="D28" s="129" t="s">
        <v>2526</v>
      </c>
      <c r="E28" s="129" t="s">
        <v>2621</v>
      </c>
      <c r="F28" s="129" t="s">
        <v>2519</v>
      </c>
      <c r="G28" s="129" t="s">
        <v>2519</v>
      </c>
      <c r="H28" s="129" t="s">
        <v>2536</v>
      </c>
      <c r="I28" s="214" t="s">
        <v>1466</v>
      </c>
      <c r="J28" s="147">
        <v>16778901</v>
      </c>
      <c r="K28" s="129" t="s">
        <v>2519</v>
      </c>
      <c r="L28" s="129" t="s">
        <v>2536</v>
      </c>
      <c r="M28" s="129" t="s">
        <v>2536</v>
      </c>
      <c r="Q28" s="129"/>
      <c r="AH28" s="144"/>
    </row>
    <row r="29" spans="2:34">
      <c r="B29" s="225"/>
      <c r="C29" s="129" t="s">
        <v>2546</v>
      </c>
      <c r="D29" s="129" t="s">
        <v>2528</v>
      </c>
      <c r="E29" s="129" t="s">
        <v>2606</v>
      </c>
      <c r="F29" s="129" t="s">
        <v>2519</v>
      </c>
      <c r="G29" s="129" t="s">
        <v>2519</v>
      </c>
      <c r="H29" s="129" t="s">
        <v>2536</v>
      </c>
      <c r="I29" s="214" t="s">
        <v>1466</v>
      </c>
      <c r="J29" s="147">
        <v>262376</v>
      </c>
      <c r="K29" s="129" t="s">
        <v>2519</v>
      </c>
      <c r="L29" s="129" t="s">
        <v>2536</v>
      </c>
      <c r="M29" s="129" t="s">
        <v>2536</v>
      </c>
      <c r="Q29" s="129"/>
      <c r="AH29" s="144"/>
    </row>
    <row r="30" spans="2:34">
      <c r="B30" s="225"/>
      <c r="C30" s="129" t="s">
        <v>2546</v>
      </c>
      <c r="D30" s="129" t="s">
        <v>2526</v>
      </c>
      <c r="E30" s="144" t="s">
        <v>2600</v>
      </c>
      <c r="F30" s="129" t="s">
        <v>2519</v>
      </c>
      <c r="G30" s="129" t="s">
        <v>2519</v>
      </c>
      <c r="H30" s="129" t="s">
        <v>2536</v>
      </c>
      <c r="I30" s="214" t="s">
        <v>1466</v>
      </c>
      <c r="J30" s="147">
        <v>60798421</v>
      </c>
      <c r="K30" s="129" t="s">
        <v>2519</v>
      </c>
      <c r="L30" s="129" t="s">
        <v>2536</v>
      </c>
      <c r="M30" s="129" t="s">
        <v>2536</v>
      </c>
      <c r="Q30" s="129"/>
      <c r="AH30" s="144"/>
    </row>
    <row r="31" spans="2:34">
      <c r="C31" s="129" t="s">
        <v>2549</v>
      </c>
      <c r="D31" s="129" t="s">
        <v>2526</v>
      </c>
      <c r="E31" s="129" t="s">
        <v>2599</v>
      </c>
      <c r="F31" s="129" t="s">
        <v>2519</v>
      </c>
      <c r="G31" s="129" t="s">
        <v>2519</v>
      </c>
      <c r="H31" s="129" t="s">
        <v>2536</v>
      </c>
      <c r="I31" s="214" t="s">
        <v>1466</v>
      </c>
      <c r="J31" s="147">
        <v>103169362</v>
      </c>
      <c r="K31" s="129" t="s">
        <v>2519</v>
      </c>
      <c r="L31" s="129" t="s">
        <v>2536</v>
      </c>
      <c r="M31" s="129" t="s">
        <v>2536</v>
      </c>
      <c r="Q31" s="129"/>
      <c r="AH31" s="144"/>
    </row>
    <row r="32" spans="2:34">
      <c r="C32" s="129" t="s">
        <v>2549</v>
      </c>
      <c r="D32" s="129" t="s">
        <v>2526</v>
      </c>
      <c r="E32" s="129" t="s">
        <v>2604</v>
      </c>
      <c r="F32" s="129" t="s">
        <v>2519</v>
      </c>
      <c r="G32" s="129" t="s">
        <v>2519</v>
      </c>
      <c r="H32" s="129" t="s">
        <v>2536</v>
      </c>
      <c r="I32" s="214" t="s">
        <v>1466</v>
      </c>
      <c r="J32" s="147">
        <v>195257</v>
      </c>
      <c r="K32" s="129" t="s">
        <v>2519</v>
      </c>
      <c r="L32" s="129" t="s">
        <v>2536</v>
      </c>
      <c r="M32" s="129" t="s">
        <v>2536</v>
      </c>
      <c r="Q32" s="129"/>
      <c r="AH32" s="144"/>
    </row>
    <row r="33" spans="2:34">
      <c r="C33" s="129" t="s">
        <v>2549</v>
      </c>
      <c r="D33" s="129" t="s">
        <v>2526</v>
      </c>
      <c r="E33" s="144" t="s">
        <v>2600</v>
      </c>
      <c r="F33" s="129" t="s">
        <v>2519</v>
      </c>
      <c r="G33" s="129" t="s">
        <v>2519</v>
      </c>
      <c r="H33" s="129" t="s">
        <v>2536</v>
      </c>
      <c r="I33" s="214" t="s">
        <v>1466</v>
      </c>
      <c r="J33" s="147">
        <v>60043938</v>
      </c>
      <c r="K33" s="129" t="s">
        <v>2519</v>
      </c>
      <c r="L33" s="129" t="s">
        <v>2536</v>
      </c>
      <c r="M33" s="129" t="s">
        <v>2536</v>
      </c>
      <c r="Q33" s="129"/>
      <c r="AH33" s="144"/>
    </row>
    <row r="34" spans="2:34">
      <c r="B34" s="225"/>
      <c r="C34" s="129" t="s">
        <v>2551</v>
      </c>
      <c r="D34" s="129" t="s">
        <v>2527</v>
      </c>
      <c r="E34" s="214" t="s">
        <v>2652</v>
      </c>
      <c r="F34" s="129" t="s">
        <v>2519</v>
      </c>
      <c r="G34" s="129" t="s">
        <v>2519</v>
      </c>
      <c r="H34" s="129" t="s">
        <v>2536</v>
      </c>
      <c r="I34" s="214" t="s">
        <v>1466</v>
      </c>
      <c r="J34" s="234">
        <v>0</v>
      </c>
      <c r="K34" s="129" t="s">
        <v>1470</v>
      </c>
      <c r="L34" s="235">
        <v>3543914.8</v>
      </c>
      <c r="M34" s="129" t="s">
        <v>2648</v>
      </c>
      <c r="N34" s="129" t="s">
        <v>2658</v>
      </c>
      <c r="Q34" s="129"/>
      <c r="AH34" s="144"/>
    </row>
    <row r="35" spans="2:34">
      <c r="B35" s="225"/>
      <c r="C35" s="129" t="s">
        <v>2551</v>
      </c>
      <c r="D35" s="129" t="s">
        <v>2527</v>
      </c>
      <c r="E35" s="214" t="s">
        <v>2656</v>
      </c>
      <c r="F35" s="129" t="s">
        <v>2519</v>
      </c>
      <c r="G35" s="129" t="s">
        <v>2519</v>
      </c>
      <c r="H35" s="129" t="s">
        <v>2536</v>
      </c>
      <c r="I35" s="214" t="s">
        <v>1466</v>
      </c>
      <c r="J35" s="234">
        <v>0</v>
      </c>
      <c r="K35" s="129" t="s">
        <v>1470</v>
      </c>
      <c r="L35" s="235">
        <v>2541955.23</v>
      </c>
      <c r="M35" s="129" t="s">
        <v>2648</v>
      </c>
      <c r="N35" s="129" t="s">
        <v>2657</v>
      </c>
      <c r="Q35" s="129"/>
      <c r="AH35" s="144"/>
    </row>
    <row r="36" spans="2:34">
      <c r="C36" s="129" t="s">
        <v>2551</v>
      </c>
      <c r="D36" s="129" t="s">
        <v>2526</v>
      </c>
      <c r="E36" s="129" t="s">
        <v>2604</v>
      </c>
      <c r="F36" s="129" t="s">
        <v>2519</v>
      </c>
      <c r="G36" s="129" t="s">
        <v>2519</v>
      </c>
      <c r="H36" s="129" t="s">
        <v>2536</v>
      </c>
      <c r="I36" s="214" t="s">
        <v>1466</v>
      </c>
      <c r="J36" s="147">
        <v>363551</v>
      </c>
      <c r="K36" s="129" t="s">
        <v>2519</v>
      </c>
      <c r="L36" s="129" t="s">
        <v>2536</v>
      </c>
      <c r="M36" s="129" t="s">
        <v>2536</v>
      </c>
      <c r="Q36" s="129"/>
      <c r="AH36" s="144"/>
    </row>
    <row r="37" spans="2:34">
      <c r="C37" s="129" t="s">
        <v>2551</v>
      </c>
      <c r="D37" s="129" t="s">
        <v>2526</v>
      </c>
      <c r="E37" s="129" t="s">
        <v>2620</v>
      </c>
      <c r="F37" s="129" t="s">
        <v>2519</v>
      </c>
      <c r="G37" s="129" t="s">
        <v>2519</v>
      </c>
      <c r="H37" s="129" t="s">
        <v>2536</v>
      </c>
      <c r="I37" s="214" t="s">
        <v>1466</v>
      </c>
      <c r="J37" s="147">
        <v>136086</v>
      </c>
      <c r="K37" s="129" t="s">
        <v>2519</v>
      </c>
      <c r="L37" s="129" t="s">
        <v>2536</v>
      </c>
      <c r="M37" s="129" t="s">
        <v>2536</v>
      </c>
      <c r="Q37" s="129"/>
      <c r="AH37" s="144"/>
    </row>
    <row r="38" spans="2:34">
      <c r="C38" s="129" t="s">
        <v>2551</v>
      </c>
      <c r="D38" s="129" t="s">
        <v>2528</v>
      </c>
      <c r="E38" s="129" t="s">
        <v>2606</v>
      </c>
      <c r="F38" s="129" t="s">
        <v>2519</v>
      </c>
      <c r="G38" s="129" t="s">
        <v>2519</v>
      </c>
      <c r="H38" s="129" t="s">
        <v>2536</v>
      </c>
      <c r="I38" s="214" t="s">
        <v>1466</v>
      </c>
      <c r="J38" s="147">
        <v>1295744</v>
      </c>
      <c r="K38" s="129" t="s">
        <v>2519</v>
      </c>
      <c r="L38" s="129" t="s">
        <v>2536</v>
      </c>
      <c r="M38" s="129" t="s">
        <v>2536</v>
      </c>
      <c r="Q38" s="129"/>
      <c r="AH38" s="144"/>
    </row>
    <row r="39" spans="2:34">
      <c r="C39" s="129" t="s">
        <v>2551</v>
      </c>
      <c r="D39" s="129" t="s">
        <v>2528</v>
      </c>
      <c r="E39" s="129" t="s">
        <v>2616</v>
      </c>
      <c r="F39" s="129" t="s">
        <v>2519</v>
      </c>
      <c r="G39" s="129" t="s">
        <v>2519</v>
      </c>
      <c r="H39" s="129" t="s">
        <v>2536</v>
      </c>
      <c r="I39" s="214" t="s">
        <v>1466</v>
      </c>
      <c r="J39" s="147">
        <v>72490</v>
      </c>
      <c r="K39" s="129" t="s">
        <v>2519</v>
      </c>
      <c r="L39" s="129" t="s">
        <v>2536</v>
      </c>
      <c r="M39" s="129" t="s">
        <v>2536</v>
      </c>
      <c r="Q39" s="129"/>
      <c r="AH39" s="144"/>
    </row>
    <row r="40" spans="2:34">
      <c r="C40" s="129" t="s">
        <v>2551</v>
      </c>
      <c r="D40" s="129" t="s">
        <v>2526</v>
      </c>
      <c r="E40" s="144" t="s">
        <v>2600</v>
      </c>
      <c r="F40" s="129" t="s">
        <v>2519</v>
      </c>
      <c r="G40" s="129" t="s">
        <v>2519</v>
      </c>
      <c r="H40" s="129" t="s">
        <v>2536</v>
      </c>
      <c r="I40" s="214" t="s">
        <v>1466</v>
      </c>
      <c r="J40" s="147">
        <v>3838860</v>
      </c>
      <c r="K40" s="129" t="s">
        <v>2519</v>
      </c>
      <c r="L40" s="129" t="s">
        <v>2536</v>
      </c>
      <c r="M40" s="129" t="s">
        <v>2536</v>
      </c>
      <c r="Q40" s="129"/>
      <c r="AH40" s="144"/>
    </row>
    <row r="41" spans="2:34">
      <c r="B41" s="225"/>
      <c r="C41" s="129" t="s">
        <v>2554</v>
      </c>
      <c r="D41" s="129" t="s">
        <v>2527</v>
      </c>
      <c r="E41" s="129" t="s">
        <v>2652</v>
      </c>
      <c r="F41" s="129" t="s">
        <v>2519</v>
      </c>
      <c r="G41" s="129" t="s">
        <v>2519</v>
      </c>
      <c r="H41" s="129" t="s">
        <v>2536</v>
      </c>
      <c r="I41" s="214" t="s">
        <v>1466</v>
      </c>
      <c r="J41" s="234">
        <v>0</v>
      </c>
      <c r="K41" s="129" t="s">
        <v>1470</v>
      </c>
      <c r="L41" s="235">
        <v>545318.43418410898</v>
      </c>
      <c r="M41" s="129" t="s">
        <v>2648</v>
      </c>
      <c r="N41" s="129" t="s">
        <v>2659</v>
      </c>
      <c r="Q41" s="129"/>
      <c r="AH41" s="144"/>
    </row>
    <row r="42" spans="2:34">
      <c r="B42" s="225"/>
      <c r="C42" s="129" t="s">
        <v>2554</v>
      </c>
      <c r="D42" s="129" t="s">
        <v>2527</v>
      </c>
      <c r="E42" s="129" t="s">
        <v>2660</v>
      </c>
      <c r="F42" s="129" t="s">
        <v>2519</v>
      </c>
      <c r="G42" s="129" t="s">
        <v>2519</v>
      </c>
      <c r="H42" s="129" t="s">
        <v>2536</v>
      </c>
      <c r="I42" s="214" t="s">
        <v>1466</v>
      </c>
      <c r="J42" s="234">
        <v>0</v>
      </c>
      <c r="K42" s="129" t="s">
        <v>1470</v>
      </c>
      <c r="L42" s="235">
        <v>393777.31142136711</v>
      </c>
      <c r="M42" s="129" t="s">
        <v>2648</v>
      </c>
      <c r="N42" s="129" t="s">
        <v>2661</v>
      </c>
      <c r="Q42" s="129"/>
      <c r="AH42" s="144"/>
    </row>
    <row r="43" spans="2:34">
      <c r="B43" s="225"/>
      <c r="C43" s="129" t="s">
        <v>2554</v>
      </c>
      <c r="D43" s="129" t="s">
        <v>2527</v>
      </c>
      <c r="E43" s="129" t="s">
        <v>2656</v>
      </c>
      <c r="F43" s="129" t="s">
        <v>2519</v>
      </c>
      <c r="G43" s="129" t="s">
        <v>2519</v>
      </c>
      <c r="H43" s="129" t="s">
        <v>2536</v>
      </c>
      <c r="I43" s="214" t="s">
        <v>1466</v>
      </c>
      <c r="J43" s="234">
        <v>0</v>
      </c>
      <c r="K43" s="129" t="s">
        <v>1470</v>
      </c>
      <c r="L43" s="235">
        <v>88710.604065525229</v>
      </c>
      <c r="M43" s="129" t="s">
        <v>2648</v>
      </c>
      <c r="N43" s="129" t="s">
        <v>2662</v>
      </c>
      <c r="Q43" s="129"/>
      <c r="AH43" s="144"/>
    </row>
    <row r="44" spans="2:34">
      <c r="C44" s="129" t="s">
        <v>2554</v>
      </c>
      <c r="D44" s="129" t="s">
        <v>2526</v>
      </c>
      <c r="E44" s="129" t="s">
        <v>2604</v>
      </c>
      <c r="F44" s="129" t="s">
        <v>2519</v>
      </c>
      <c r="G44" s="129" t="s">
        <v>2519</v>
      </c>
      <c r="H44" s="129" t="s">
        <v>2536</v>
      </c>
      <c r="I44" s="214" t="s">
        <v>1466</v>
      </c>
      <c r="J44" s="147">
        <v>458462</v>
      </c>
      <c r="K44" s="129" t="s">
        <v>2519</v>
      </c>
      <c r="L44" s="129" t="s">
        <v>2536</v>
      </c>
      <c r="M44" s="129" t="s">
        <v>2536</v>
      </c>
      <c r="Q44" s="129"/>
      <c r="AH44" s="144"/>
    </row>
    <row r="45" spans="2:34">
      <c r="C45" s="129" t="s">
        <v>2554</v>
      </c>
      <c r="D45" s="129" t="s">
        <v>2528</v>
      </c>
      <c r="E45" s="129" t="s">
        <v>2606</v>
      </c>
      <c r="F45" s="129" t="s">
        <v>2519</v>
      </c>
      <c r="G45" s="129" t="s">
        <v>2519</v>
      </c>
      <c r="H45" s="129" t="s">
        <v>2536</v>
      </c>
      <c r="I45" s="214" t="s">
        <v>1466</v>
      </c>
      <c r="J45" s="147">
        <v>1772626</v>
      </c>
      <c r="K45" s="129" t="s">
        <v>2519</v>
      </c>
      <c r="L45" s="129" t="s">
        <v>2536</v>
      </c>
      <c r="M45" s="129" t="s">
        <v>2536</v>
      </c>
      <c r="Q45" s="129"/>
      <c r="AH45" s="144"/>
    </row>
    <row r="46" spans="2:34">
      <c r="C46" s="129" t="s">
        <v>2554</v>
      </c>
      <c r="D46" s="129" t="s">
        <v>2528</v>
      </c>
      <c r="E46" s="129" t="s">
        <v>2616</v>
      </c>
      <c r="F46" s="129" t="s">
        <v>2519</v>
      </c>
      <c r="G46" s="129" t="s">
        <v>2519</v>
      </c>
      <c r="H46" s="129" t="s">
        <v>2536</v>
      </c>
      <c r="I46" s="214" t="s">
        <v>1466</v>
      </c>
      <c r="J46" s="147">
        <v>74332</v>
      </c>
      <c r="K46" s="129" t="s">
        <v>2519</v>
      </c>
      <c r="L46" s="129" t="s">
        <v>2536</v>
      </c>
      <c r="M46" s="129" t="s">
        <v>2536</v>
      </c>
      <c r="Q46" s="129"/>
      <c r="AH46" s="144"/>
    </row>
    <row r="47" spans="2:34">
      <c r="C47" s="129" t="s">
        <v>2556</v>
      </c>
      <c r="D47" s="129" t="s">
        <v>2526</v>
      </c>
      <c r="E47" s="129" t="s">
        <v>2604</v>
      </c>
      <c r="F47" s="129" t="s">
        <v>2519</v>
      </c>
      <c r="G47" s="129" t="s">
        <v>2519</v>
      </c>
      <c r="H47" s="129" t="s">
        <v>2536</v>
      </c>
      <c r="I47" s="214" t="s">
        <v>1466</v>
      </c>
      <c r="J47" s="147">
        <v>2518581</v>
      </c>
      <c r="K47" s="129" t="s">
        <v>2519</v>
      </c>
      <c r="L47" s="129" t="s">
        <v>2536</v>
      </c>
      <c r="M47" s="129" t="s">
        <v>2536</v>
      </c>
      <c r="Q47" s="129"/>
      <c r="AH47" s="144"/>
    </row>
    <row r="48" spans="2:34">
      <c r="C48" s="129" t="s">
        <v>2556</v>
      </c>
      <c r="D48" s="129" t="s">
        <v>2528</v>
      </c>
      <c r="E48" s="129" t="s">
        <v>2606</v>
      </c>
      <c r="F48" s="129" t="s">
        <v>2519</v>
      </c>
      <c r="G48" s="129" t="s">
        <v>2519</v>
      </c>
      <c r="H48" s="129" t="s">
        <v>2536</v>
      </c>
      <c r="I48" s="214" t="s">
        <v>1466</v>
      </c>
      <c r="J48" s="147">
        <v>315846</v>
      </c>
      <c r="K48" s="129" t="s">
        <v>2519</v>
      </c>
      <c r="L48" s="129" t="s">
        <v>2536</v>
      </c>
      <c r="M48" s="129" t="s">
        <v>2536</v>
      </c>
      <c r="Q48" s="129"/>
      <c r="AH48" s="144"/>
    </row>
    <row r="49" spans="3:34">
      <c r="C49" s="129" t="s">
        <v>2556</v>
      </c>
      <c r="D49" s="129" t="s">
        <v>2528</v>
      </c>
      <c r="E49" s="129" t="s">
        <v>2616</v>
      </c>
      <c r="F49" s="129" t="s">
        <v>2519</v>
      </c>
      <c r="G49" s="129" t="s">
        <v>2519</v>
      </c>
      <c r="H49" s="129" t="s">
        <v>2536</v>
      </c>
      <c r="I49" s="214" t="s">
        <v>1466</v>
      </c>
      <c r="J49" s="147">
        <v>74332</v>
      </c>
      <c r="K49" s="129" t="s">
        <v>2519</v>
      </c>
      <c r="L49" s="129" t="s">
        <v>2536</v>
      </c>
      <c r="M49" s="129" t="s">
        <v>2536</v>
      </c>
      <c r="Q49" s="129"/>
      <c r="AH49" s="144"/>
    </row>
    <row r="50" spans="3:34">
      <c r="C50" s="129" t="s">
        <v>2558</v>
      </c>
      <c r="D50" s="129" t="s">
        <v>2528</v>
      </c>
      <c r="E50" s="129" t="s">
        <v>2606</v>
      </c>
      <c r="F50" s="129" t="s">
        <v>2519</v>
      </c>
      <c r="G50" s="129" t="s">
        <v>2519</v>
      </c>
      <c r="H50" s="129" t="s">
        <v>2536</v>
      </c>
      <c r="I50" s="214" t="s">
        <v>1466</v>
      </c>
      <c r="J50" s="147">
        <v>759697</v>
      </c>
      <c r="K50" s="129" t="s">
        <v>2519</v>
      </c>
      <c r="L50" s="129" t="s">
        <v>2536</v>
      </c>
      <c r="M50" s="129" t="s">
        <v>2536</v>
      </c>
      <c r="Q50" s="129"/>
      <c r="AH50" s="144"/>
    </row>
    <row r="51" spans="3:34">
      <c r="C51" s="129" t="s">
        <v>2558</v>
      </c>
      <c r="D51" s="129" t="s">
        <v>2528</v>
      </c>
      <c r="E51" s="129" t="s">
        <v>2616</v>
      </c>
      <c r="F51" s="129" t="s">
        <v>2519</v>
      </c>
      <c r="G51" s="129" t="s">
        <v>2519</v>
      </c>
      <c r="H51" s="129" t="s">
        <v>2536</v>
      </c>
      <c r="I51" s="214" t="s">
        <v>1466</v>
      </c>
      <c r="J51" s="147">
        <v>74332</v>
      </c>
      <c r="K51" s="129" t="s">
        <v>2519</v>
      </c>
      <c r="L51" s="129" t="s">
        <v>2536</v>
      </c>
      <c r="M51" s="129" t="s">
        <v>2536</v>
      </c>
      <c r="Q51" s="129"/>
      <c r="AH51" s="144"/>
    </row>
    <row r="52" spans="3:34">
      <c r="C52" s="129" t="s">
        <v>2561</v>
      </c>
      <c r="D52" s="129" t="s">
        <v>2527</v>
      </c>
      <c r="E52" s="129" t="s">
        <v>2639</v>
      </c>
      <c r="F52" s="129" t="s">
        <v>2519</v>
      </c>
      <c r="G52" s="129" t="s">
        <v>2519</v>
      </c>
      <c r="H52" s="129" t="s">
        <v>2536</v>
      </c>
      <c r="I52" s="214" t="s">
        <v>1466</v>
      </c>
      <c r="J52" s="147">
        <v>259445592.685</v>
      </c>
      <c r="K52" s="214" t="s">
        <v>1470</v>
      </c>
      <c r="L52" s="147">
        <v>3803345</v>
      </c>
      <c r="M52" s="129" t="s">
        <v>2648</v>
      </c>
      <c r="N52" s="129" t="s">
        <v>2649</v>
      </c>
      <c r="Q52" s="129"/>
      <c r="AH52" s="144"/>
    </row>
    <row r="53" spans="3:34">
      <c r="C53" s="129" t="s">
        <v>2561</v>
      </c>
      <c r="D53" s="129" t="s">
        <v>2527</v>
      </c>
      <c r="E53" s="129" t="s">
        <v>2640</v>
      </c>
      <c r="F53" s="129" t="s">
        <v>2519</v>
      </c>
      <c r="G53" s="129" t="s">
        <v>2519</v>
      </c>
      <c r="H53" s="129" t="s">
        <v>2536</v>
      </c>
      <c r="I53" s="214" t="s">
        <v>1466</v>
      </c>
      <c r="J53" s="147">
        <v>233804963.535</v>
      </c>
      <c r="K53" s="214" t="s">
        <v>1470</v>
      </c>
      <c r="L53" s="147">
        <v>3709002</v>
      </c>
      <c r="M53" s="129" t="s">
        <v>2648</v>
      </c>
      <c r="N53" s="129" t="s">
        <v>2650</v>
      </c>
      <c r="Q53" s="129"/>
      <c r="AH53" s="144"/>
    </row>
    <row r="54" spans="3:34">
      <c r="C54" s="129" t="s">
        <v>2563</v>
      </c>
      <c r="D54" s="129" t="s">
        <v>2526</v>
      </c>
      <c r="E54" s="129" t="s">
        <v>2619</v>
      </c>
      <c r="F54" s="129" t="s">
        <v>2519</v>
      </c>
      <c r="G54" s="129" t="s">
        <v>2519</v>
      </c>
      <c r="H54" s="129" t="s">
        <v>2536</v>
      </c>
      <c r="I54" s="214" t="s">
        <v>1466</v>
      </c>
      <c r="J54" s="147">
        <v>50968</v>
      </c>
      <c r="K54" s="129" t="s">
        <v>2519</v>
      </c>
      <c r="L54" s="129" t="s">
        <v>2536</v>
      </c>
      <c r="M54" s="129" t="s">
        <v>2536</v>
      </c>
      <c r="Q54" s="129"/>
      <c r="AH54" s="144"/>
    </row>
    <row r="55" spans="3:34">
      <c r="C55" s="129" t="s">
        <v>2563</v>
      </c>
      <c r="D55" s="129" t="s">
        <v>2526</v>
      </c>
      <c r="E55" s="129" t="s">
        <v>2609</v>
      </c>
      <c r="F55" s="129" t="s">
        <v>2519</v>
      </c>
      <c r="G55" s="129" t="s">
        <v>2519</v>
      </c>
      <c r="H55" s="129" t="s">
        <v>2536</v>
      </c>
      <c r="I55" s="214" t="s">
        <v>1466</v>
      </c>
      <c r="J55" s="147">
        <v>22</v>
      </c>
      <c r="K55" s="129" t="s">
        <v>2519</v>
      </c>
      <c r="L55" s="129" t="s">
        <v>2536</v>
      </c>
      <c r="M55" s="129" t="s">
        <v>2536</v>
      </c>
      <c r="Q55" s="129"/>
      <c r="AH55" s="144"/>
    </row>
    <row r="56" spans="3:34">
      <c r="C56" s="129" t="s">
        <v>2563</v>
      </c>
      <c r="D56" s="129" t="s">
        <v>2526</v>
      </c>
      <c r="E56" s="129" t="s">
        <v>2625</v>
      </c>
      <c r="F56" s="129" t="s">
        <v>2519</v>
      </c>
      <c r="G56" s="129" t="s">
        <v>2519</v>
      </c>
      <c r="H56" s="129" t="s">
        <v>2536</v>
      </c>
      <c r="I56" s="214" t="s">
        <v>1466</v>
      </c>
      <c r="J56" s="147">
        <v>12986</v>
      </c>
      <c r="K56" s="129" t="s">
        <v>2519</v>
      </c>
      <c r="L56" s="129" t="s">
        <v>2536</v>
      </c>
      <c r="M56" s="129" t="s">
        <v>2536</v>
      </c>
      <c r="Q56" s="129"/>
      <c r="AH56" s="144"/>
    </row>
    <row r="57" spans="3:34">
      <c r="C57" s="129" t="s">
        <v>2563</v>
      </c>
      <c r="D57" s="129" t="s">
        <v>2528</v>
      </c>
      <c r="E57" s="129" t="s">
        <v>2606</v>
      </c>
      <c r="F57" s="129" t="s">
        <v>2519</v>
      </c>
      <c r="G57" s="129" t="s">
        <v>2519</v>
      </c>
      <c r="H57" s="129" t="s">
        <v>2536</v>
      </c>
      <c r="I57" s="214" t="s">
        <v>1466</v>
      </c>
      <c r="J57" s="147">
        <v>267842</v>
      </c>
      <c r="K57" s="129" t="s">
        <v>2519</v>
      </c>
      <c r="L57" s="129" t="s">
        <v>2536</v>
      </c>
      <c r="M57" s="129" t="s">
        <v>2536</v>
      </c>
      <c r="Q57" s="129"/>
      <c r="AH57" s="144"/>
    </row>
    <row r="58" spans="3:34">
      <c r="C58" s="129" t="s">
        <v>2563</v>
      </c>
      <c r="D58" s="129" t="s">
        <v>2528</v>
      </c>
      <c r="E58" s="129" t="s">
        <v>2616</v>
      </c>
      <c r="F58" s="129" t="s">
        <v>2519</v>
      </c>
      <c r="G58" s="129" t="s">
        <v>2519</v>
      </c>
      <c r="H58" s="129" t="s">
        <v>2536</v>
      </c>
      <c r="I58" s="214" t="s">
        <v>1466</v>
      </c>
      <c r="J58" s="147">
        <v>71545</v>
      </c>
      <c r="K58" s="129" t="s">
        <v>2519</v>
      </c>
      <c r="L58" s="129" t="s">
        <v>2536</v>
      </c>
      <c r="M58" s="129" t="s">
        <v>2536</v>
      </c>
      <c r="Q58" s="129"/>
      <c r="AH58" s="144"/>
    </row>
    <row r="59" spans="3:34">
      <c r="C59" s="129" t="s">
        <v>2564</v>
      </c>
      <c r="D59" s="129" t="s">
        <v>2526</v>
      </c>
      <c r="E59" s="129" t="s">
        <v>2619</v>
      </c>
      <c r="F59" s="129" t="s">
        <v>2519</v>
      </c>
      <c r="G59" s="129" t="s">
        <v>2519</v>
      </c>
      <c r="H59" s="129" t="s">
        <v>2536</v>
      </c>
      <c r="I59" s="214" t="s">
        <v>1466</v>
      </c>
      <c r="J59" s="147">
        <v>64810</v>
      </c>
      <c r="K59" s="129" t="s">
        <v>2519</v>
      </c>
      <c r="L59" s="129" t="s">
        <v>2536</v>
      </c>
      <c r="M59" s="129" t="s">
        <v>2536</v>
      </c>
      <c r="Q59" s="129"/>
      <c r="AH59" s="144"/>
    </row>
    <row r="60" spans="3:34">
      <c r="C60" s="129" t="s">
        <v>2564</v>
      </c>
      <c r="D60" s="129" t="s">
        <v>2526</v>
      </c>
      <c r="E60" s="129" t="s">
        <v>2604</v>
      </c>
      <c r="F60" s="129" t="s">
        <v>2519</v>
      </c>
      <c r="G60" s="129" t="s">
        <v>2519</v>
      </c>
      <c r="H60" s="129" t="s">
        <v>2536</v>
      </c>
      <c r="I60" s="214" t="s">
        <v>1466</v>
      </c>
      <c r="J60" s="147">
        <v>83713</v>
      </c>
      <c r="K60" s="129" t="s">
        <v>2519</v>
      </c>
      <c r="L60" s="129" t="s">
        <v>2536</v>
      </c>
      <c r="M60" s="129" t="s">
        <v>2536</v>
      </c>
      <c r="Q60" s="129"/>
      <c r="AH60" s="144"/>
    </row>
    <row r="61" spans="3:34">
      <c r="C61" s="129" t="s">
        <v>2564</v>
      </c>
      <c r="D61" s="129" t="s">
        <v>2526</v>
      </c>
      <c r="E61" s="129" t="s">
        <v>2620</v>
      </c>
      <c r="F61" s="129" t="s">
        <v>2519</v>
      </c>
      <c r="G61" s="129" t="s">
        <v>2519</v>
      </c>
      <c r="H61" s="129" t="s">
        <v>2536</v>
      </c>
      <c r="I61" s="214" t="s">
        <v>1466</v>
      </c>
      <c r="J61" s="147">
        <v>9085</v>
      </c>
      <c r="K61" s="129" t="s">
        <v>2519</v>
      </c>
      <c r="L61" s="129" t="s">
        <v>2536</v>
      </c>
      <c r="M61" s="129" t="s">
        <v>2536</v>
      </c>
      <c r="Q61" s="129"/>
      <c r="AH61" s="144"/>
    </row>
    <row r="62" spans="3:34">
      <c r="C62" s="129" t="s">
        <v>2564</v>
      </c>
      <c r="D62" s="129" t="s">
        <v>2528</v>
      </c>
      <c r="E62" s="129" t="s">
        <v>2606</v>
      </c>
      <c r="F62" s="129" t="s">
        <v>2519</v>
      </c>
      <c r="G62" s="129" t="s">
        <v>2519</v>
      </c>
      <c r="H62" s="129" t="s">
        <v>2536</v>
      </c>
      <c r="I62" s="214" t="s">
        <v>1466</v>
      </c>
      <c r="J62" s="147">
        <v>250415</v>
      </c>
      <c r="K62" s="129" t="s">
        <v>2519</v>
      </c>
      <c r="L62" s="129" t="s">
        <v>2536</v>
      </c>
      <c r="M62" s="129" t="s">
        <v>2536</v>
      </c>
      <c r="Q62" s="129"/>
      <c r="AH62" s="144"/>
    </row>
    <row r="63" spans="3:34">
      <c r="C63" s="129" t="s">
        <v>2564</v>
      </c>
      <c r="D63" s="129" t="s">
        <v>2528</v>
      </c>
      <c r="E63" s="129" t="s">
        <v>2616</v>
      </c>
      <c r="F63" s="129" t="s">
        <v>2519</v>
      </c>
      <c r="G63" s="129" t="s">
        <v>2519</v>
      </c>
      <c r="H63" s="129" t="s">
        <v>2536</v>
      </c>
      <c r="I63" s="214" t="s">
        <v>1466</v>
      </c>
      <c r="J63" s="147">
        <v>72514</v>
      </c>
      <c r="K63" s="129" t="s">
        <v>2519</v>
      </c>
      <c r="L63" s="129" t="s">
        <v>2536</v>
      </c>
      <c r="M63" s="129" t="s">
        <v>2536</v>
      </c>
      <c r="Q63" s="129"/>
      <c r="AH63" s="144"/>
    </row>
    <row r="64" spans="3:34">
      <c r="C64" s="129" t="s">
        <v>2564</v>
      </c>
      <c r="D64" s="129" t="s">
        <v>2526</v>
      </c>
      <c r="E64" s="144" t="s">
        <v>2600</v>
      </c>
      <c r="F64" s="129" t="s">
        <v>2519</v>
      </c>
      <c r="G64" s="129" t="s">
        <v>2519</v>
      </c>
      <c r="H64" s="129" t="s">
        <v>2536</v>
      </c>
      <c r="I64" s="214" t="s">
        <v>1466</v>
      </c>
      <c r="J64" s="147">
        <v>291637</v>
      </c>
      <c r="K64" s="129" t="s">
        <v>2519</v>
      </c>
      <c r="L64" s="129" t="s">
        <v>2536</v>
      </c>
      <c r="M64" s="129" t="s">
        <v>2536</v>
      </c>
      <c r="Q64" s="129"/>
      <c r="AH64" s="144"/>
    </row>
    <row r="65" spans="3:34">
      <c r="C65" s="129" t="s">
        <v>2565</v>
      </c>
      <c r="D65" s="129" t="s">
        <v>2528</v>
      </c>
      <c r="E65" s="129" t="s">
        <v>2616</v>
      </c>
      <c r="F65" s="129" t="s">
        <v>2519</v>
      </c>
      <c r="G65" s="129" t="s">
        <v>2519</v>
      </c>
      <c r="H65" s="129" t="s">
        <v>2536</v>
      </c>
      <c r="I65" s="214" t="s">
        <v>1466</v>
      </c>
      <c r="J65" s="147">
        <v>76468</v>
      </c>
      <c r="K65" s="129" t="s">
        <v>2519</v>
      </c>
      <c r="L65" s="129" t="s">
        <v>2536</v>
      </c>
      <c r="M65" s="129" t="s">
        <v>2536</v>
      </c>
      <c r="Q65" s="129"/>
      <c r="AH65" s="144"/>
    </row>
    <row r="66" spans="3:34">
      <c r="C66" s="129" t="s">
        <v>2566</v>
      </c>
      <c r="D66" s="129" t="s">
        <v>2526</v>
      </c>
      <c r="E66" s="129" t="s">
        <v>2610</v>
      </c>
      <c r="F66" s="129" t="s">
        <v>2519</v>
      </c>
      <c r="G66" s="129" t="s">
        <v>2519</v>
      </c>
      <c r="H66" s="129" t="s">
        <v>2536</v>
      </c>
      <c r="I66" s="214" t="s">
        <v>1466</v>
      </c>
      <c r="J66" s="147">
        <v>25076</v>
      </c>
      <c r="K66" s="129" t="s">
        <v>2519</v>
      </c>
      <c r="L66" s="129" t="s">
        <v>2536</v>
      </c>
      <c r="M66" s="129" t="s">
        <v>2536</v>
      </c>
      <c r="Q66" s="129"/>
      <c r="AH66" s="144"/>
    </row>
    <row r="67" spans="3:34">
      <c r="C67" s="129" t="s">
        <v>2566</v>
      </c>
      <c r="D67" s="129" t="s">
        <v>2526</v>
      </c>
      <c r="E67" s="129" t="s">
        <v>2638</v>
      </c>
      <c r="F67" s="129" t="s">
        <v>2519</v>
      </c>
      <c r="G67" s="129" t="s">
        <v>2519</v>
      </c>
      <c r="H67" s="129" t="s">
        <v>2536</v>
      </c>
      <c r="I67" s="214" t="s">
        <v>1466</v>
      </c>
      <c r="J67" s="147">
        <v>27414</v>
      </c>
      <c r="K67" s="129" t="s">
        <v>2519</v>
      </c>
      <c r="L67" s="129" t="s">
        <v>2536</v>
      </c>
      <c r="M67" s="129" t="s">
        <v>2536</v>
      </c>
      <c r="Q67" s="129"/>
      <c r="AH67" s="144"/>
    </row>
    <row r="68" spans="3:34">
      <c r="C68" s="129" t="s">
        <v>2566</v>
      </c>
      <c r="D68" s="129" t="s">
        <v>2526</v>
      </c>
      <c r="E68" s="129" t="s">
        <v>2604</v>
      </c>
      <c r="F68" s="129" t="s">
        <v>2519</v>
      </c>
      <c r="G68" s="129" t="s">
        <v>2519</v>
      </c>
      <c r="H68" s="129" t="s">
        <v>2536</v>
      </c>
      <c r="I68" s="214" t="s">
        <v>1466</v>
      </c>
      <c r="J68" s="147">
        <v>29506</v>
      </c>
      <c r="K68" s="129" t="s">
        <v>2519</v>
      </c>
      <c r="L68" s="129" t="s">
        <v>2536</v>
      </c>
      <c r="M68" s="129" t="s">
        <v>2536</v>
      </c>
      <c r="Q68" s="129"/>
      <c r="AH68" s="144"/>
    </row>
    <row r="69" spans="3:34">
      <c r="C69" s="129" t="s">
        <v>2566</v>
      </c>
      <c r="D69" s="129" t="s">
        <v>2526</v>
      </c>
      <c r="E69" s="129" t="s">
        <v>2620</v>
      </c>
      <c r="F69" s="129" t="s">
        <v>2519</v>
      </c>
      <c r="G69" s="129" t="s">
        <v>2519</v>
      </c>
      <c r="H69" s="129" t="s">
        <v>2536</v>
      </c>
      <c r="I69" s="214" t="s">
        <v>1466</v>
      </c>
      <c r="J69" s="147">
        <v>264400</v>
      </c>
      <c r="K69" s="129" t="s">
        <v>2519</v>
      </c>
      <c r="L69" s="129" t="s">
        <v>2536</v>
      </c>
      <c r="M69" s="129" t="s">
        <v>2536</v>
      </c>
      <c r="Q69" s="129"/>
      <c r="AH69" s="144"/>
    </row>
    <row r="70" spans="3:34">
      <c r="C70" s="129" t="s">
        <v>2566</v>
      </c>
      <c r="D70" s="129" t="s">
        <v>2526</v>
      </c>
      <c r="E70" s="129" t="s">
        <v>276</v>
      </c>
      <c r="F70" s="129" t="s">
        <v>2519</v>
      </c>
      <c r="G70" s="129" t="s">
        <v>2519</v>
      </c>
      <c r="H70" s="129" t="s">
        <v>2536</v>
      </c>
      <c r="I70" s="214" t="s">
        <v>1466</v>
      </c>
      <c r="J70" s="147">
        <v>18119</v>
      </c>
      <c r="K70" s="129" t="s">
        <v>2519</v>
      </c>
      <c r="L70" s="129" t="s">
        <v>2536</v>
      </c>
      <c r="M70" s="129" t="s">
        <v>2536</v>
      </c>
      <c r="Q70" s="129"/>
      <c r="AH70" s="144"/>
    </row>
    <row r="71" spans="3:34">
      <c r="C71" s="129" t="s">
        <v>2566</v>
      </c>
      <c r="D71" s="129" t="s">
        <v>2526</v>
      </c>
      <c r="E71" s="129" t="s">
        <v>2603</v>
      </c>
      <c r="F71" s="129" t="s">
        <v>2519</v>
      </c>
      <c r="G71" s="129" t="s">
        <v>2519</v>
      </c>
      <c r="H71" s="129" t="s">
        <v>2536</v>
      </c>
      <c r="I71" s="214" t="s">
        <v>1466</v>
      </c>
      <c r="J71" s="147">
        <v>20006</v>
      </c>
      <c r="K71" s="129" t="s">
        <v>2519</v>
      </c>
      <c r="L71" s="129" t="s">
        <v>2536</v>
      </c>
      <c r="M71" s="129" t="s">
        <v>2536</v>
      </c>
      <c r="Q71" s="129"/>
      <c r="AH71" s="144"/>
    </row>
    <row r="72" spans="3:34">
      <c r="C72" s="129" t="s">
        <v>2566</v>
      </c>
      <c r="D72" s="129" t="s">
        <v>2526</v>
      </c>
      <c r="E72" s="144" t="s">
        <v>2600</v>
      </c>
      <c r="F72" s="129" t="s">
        <v>2519</v>
      </c>
      <c r="G72" s="129" t="s">
        <v>2519</v>
      </c>
      <c r="H72" s="129" t="s">
        <v>2536</v>
      </c>
      <c r="I72" s="214" t="s">
        <v>1466</v>
      </c>
      <c r="J72" s="147">
        <v>67630</v>
      </c>
      <c r="K72" s="129" t="s">
        <v>2519</v>
      </c>
      <c r="L72" s="129" t="s">
        <v>2536</v>
      </c>
      <c r="M72" s="129" t="s">
        <v>2536</v>
      </c>
      <c r="Q72" s="129"/>
      <c r="AH72" s="144"/>
    </row>
    <row r="73" spans="3:34">
      <c r="C73" s="129" t="s">
        <v>2568</v>
      </c>
      <c r="D73" s="129" t="s">
        <v>2526</v>
      </c>
      <c r="E73" s="144" t="s">
        <v>2600</v>
      </c>
      <c r="F73" s="129" t="s">
        <v>2519</v>
      </c>
      <c r="G73" s="129" t="s">
        <v>2519</v>
      </c>
      <c r="H73" s="129" t="s">
        <v>2536</v>
      </c>
      <c r="I73" s="214" t="s">
        <v>1466</v>
      </c>
      <c r="J73" s="147">
        <v>6176</v>
      </c>
      <c r="K73" s="129" t="s">
        <v>2519</v>
      </c>
      <c r="L73" s="129" t="s">
        <v>2536</v>
      </c>
      <c r="M73" s="129" t="s">
        <v>2536</v>
      </c>
      <c r="Q73" s="129"/>
      <c r="AH73" s="144"/>
    </row>
    <row r="74" spans="3:34">
      <c r="C74" s="129" t="s">
        <v>2571</v>
      </c>
      <c r="D74" s="129" t="s">
        <v>2529</v>
      </c>
      <c r="E74" s="129" t="s">
        <v>2617</v>
      </c>
      <c r="F74" s="129" t="s">
        <v>2519</v>
      </c>
      <c r="G74" s="129" t="s">
        <v>2519</v>
      </c>
      <c r="H74" s="129" t="s">
        <v>2536</v>
      </c>
      <c r="I74" s="214" t="s">
        <v>1466</v>
      </c>
      <c r="J74" s="147">
        <v>42275</v>
      </c>
      <c r="K74" s="129" t="s">
        <v>2519</v>
      </c>
      <c r="L74" s="129" t="s">
        <v>2536</v>
      </c>
      <c r="M74" s="129" t="s">
        <v>2536</v>
      </c>
      <c r="Q74" s="129"/>
      <c r="AH74" s="144"/>
    </row>
    <row r="75" spans="3:34">
      <c r="C75" s="129" t="s">
        <v>2573</v>
      </c>
      <c r="D75" s="129" t="s">
        <v>2529</v>
      </c>
      <c r="E75" s="129" t="s">
        <v>2606</v>
      </c>
      <c r="F75" s="129" t="s">
        <v>2519</v>
      </c>
      <c r="G75" s="129" t="s">
        <v>2519</v>
      </c>
      <c r="H75" s="129" t="s">
        <v>2536</v>
      </c>
      <c r="I75" s="214" t="s">
        <v>1466</v>
      </c>
      <c r="J75" s="147">
        <v>9895</v>
      </c>
      <c r="K75" s="129" t="s">
        <v>2519</v>
      </c>
      <c r="L75" s="129" t="s">
        <v>2536</v>
      </c>
      <c r="M75" s="129" t="s">
        <v>2536</v>
      </c>
      <c r="Q75" s="129"/>
      <c r="AH75" s="144"/>
    </row>
    <row r="76" spans="3:34">
      <c r="C76" s="129" t="s">
        <v>2574</v>
      </c>
      <c r="D76" s="129" t="s">
        <v>2526</v>
      </c>
      <c r="E76" s="129" t="s">
        <v>2619</v>
      </c>
      <c r="F76" s="129" t="s">
        <v>2519</v>
      </c>
      <c r="G76" s="129" t="s">
        <v>2519</v>
      </c>
      <c r="H76" s="129" t="s">
        <v>2536</v>
      </c>
      <c r="I76" s="214" t="s">
        <v>1466</v>
      </c>
      <c r="J76" s="147">
        <v>399</v>
      </c>
      <c r="K76" s="129" t="s">
        <v>2519</v>
      </c>
      <c r="L76" s="129" t="s">
        <v>2536</v>
      </c>
      <c r="M76" s="129" t="s">
        <v>2536</v>
      </c>
      <c r="Q76" s="129"/>
      <c r="AH76" s="144"/>
    </row>
    <row r="77" spans="3:34">
      <c r="C77" s="129" t="s">
        <v>2574</v>
      </c>
      <c r="D77" s="129" t="s">
        <v>2526</v>
      </c>
      <c r="E77" s="129" t="s">
        <v>2620</v>
      </c>
      <c r="F77" s="129" t="s">
        <v>2519</v>
      </c>
      <c r="G77" s="129" t="s">
        <v>2519</v>
      </c>
      <c r="H77" s="129" t="s">
        <v>2536</v>
      </c>
      <c r="I77" s="214" t="s">
        <v>1466</v>
      </c>
      <c r="J77" s="147">
        <v>32192</v>
      </c>
      <c r="K77" s="129" t="s">
        <v>2519</v>
      </c>
      <c r="L77" s="129" t="s">
        <v>2536</v>
      </c>
      <c r="M77" s="129" t="s">
        <v>2536</v>
      </c>
      <c r="Q77" s="129"/>
      <c r="AH77" s="144"/>
    </row>
    <row r="78" spans="3:34">
      <c r="C78" s="129" t="s">
        <v>2574</v>
      </c>
      <c r="D78" s="129" t="s">
        <v>2529</v>
      </c>
      <c r="E78" s="129" t="s">
        <v>2617</v>
      </c>
      <c r="F78" s="129" t="s">
        <v>2519</v>
      </c>
      <c r="G78" s="129" t="s">
        <v>2519</v>
      </c>
      <c r="H78" s="129" t="s">
        <v>2536</v>
      </c>
      <c r="I78" s="214" t="s">
        <v>1466</v>
      </c>
      <c r="J78" s="147">
        <v>12953</v>
      </c>
      <c r="K78" s="129" t="s">
        <v>2519</v>
      </c>
      <c r="L78" s="129" t="s">
        <v>2536</v>
      </c>
      <c r="M78" s="129" t="s">
        <v>2536</v>
      </c>
      <c r="Q78" s="129"/>
      <c r="AH78" s="144"/>
    </row>
    <row r="79" spans="3:34">
      <c r="C79" s="129" t="s">
        <v>2578</v>
      </c>
      <c r="D79" s="129" t="s">
        <v>2526</v>
      </c>
      <c r="E79" s="129" t="s">
        <v>2619</v>
      </c>
      <c r="F79" s="129" t="s">
        <v>2519</v>
      </c>
      <c r="G79" s="129" t="s">
        <v>2519</v>
      </c>
      <c r="H79" s="129" t="s">
        <v>2536</v>
      </c>
      <c r="I79" s="214" t="s">
        <v>1466</v>
      </c>
      <c r="J79" s="147">
        <v>112</v>
      </c>
      <c r="K79" s="129" t="s">
        <v>2519</v>
      </c>
      <c r="L79" s="129" t="s">
        <v>2536</v>
      </c>
      <c r="M79" s="129" t="s">
        <v>2536</v>
      </c>
      <c r="Q79" s="129"/>
      <c r="AH79" s="144"/>
    </row>
    <row r="80" spans="3:34">
      <c r="C80" s="129" t="s">
        <v>2578</v>
      </c>
      <c r="D80" s="129" t="s">
        <v>2529</v>
      </c>
      <c r="E80" s="129" t="s">
        <v>2617</v>
      </c>
      <c r="F80" s="129" t="s">
        <v>2519</v>
      </c>
      <c r="G80" s="129" t="s">
        <v>2519</v>
      </c>
      <c r="H80" s="129" t="s">
        <v>2536</v>
      </c>
      <c r="I80" s="214" t="s">
        <v>1466</v>
      </c>
      <c r="J80" s="147">
        <v>4498</v>
      </c>
      <c r="K80" s="129" t="s">
        <v>2519</v>
      </c>
      <c r="L80" s="129" t="s">
        <v>2536</v>
      </c>
      <c r="M80" s="129" t="s">
        <v>2536</v>
      </c>
      <c r="Q80" s="129"/>
      <c r="AH80" s="144"/>
    </row>
    <row r="81" spans="3:34">
      <c r="C81" s="129" t="s">
        <v>2581</v>
      </c>
      <c r="D81" s="129" t="s">
        <v>2526</v>
      </c>
      <c r="E81" s="129" t="s">
        <v>2619</v>
      </c>
      <c r="F81" s="129" t="s">
        <v>2519</v>
      </c>
      <c r="G81" s="129" t="s">
        <v>2519</v>
      </c>
      <c r="H81" s="129" t="s">
        <v>2536</v>
      </c>
      <c r="I81" s="214" t="s">
        <v>1466</v>
      </c>
      <c r="J81" s="147">
        <v>18170</v>
      </c>
      <c r="K81" s="129" t="s">
        <v>2519</v>
      </c>
      <c r="L81" s="129" t="s">
        <v>2536</v>
      </c>
      <c r="M81" s="129" t="s">
        <v>2536</v>
      </c>
      <c r="Q81" s="129"/>
      <c r="AH81" s="144"/>
    </row>
    <row r="82" spans="3:34">
      <c r="C82" s="129" t="s">
        <v>2581</v>
      </c>
      <c r="D82" s="129" t="s">
        <v>2526</v>
      </c>
      <c r="E82" s="129" t="s">
        <v>2620</v>
      </c>
      <c r="F82" s="129" t="s">
        <v>2519</v>
      </c>
      <c r="G82" s="129" t="s">
        <v>2519</v>
      </c>
      <c r="H82" s="129" t="s">
        <v>2536</v>
      </c>
      <c r="I82" s="214" t="s">
        <v>1466</v>
      </c>
      <c r="J82" s="147">
        <v>444462</v>
      </c>
      <c r="K82" s="129" t="s">
        <v>2519</v>
      </c>
      <c r="L82" s="129" t="s">
        <v>2536</v>
      </c>
      <c r="M82" s="129" t="s">
        <v>2536</v>
      </c>
      <c r="Q82" s="129"/>
      <c r="AH82" s="144"/>
    </row>
    <row r="83" spans="3:34">
      <c r="C83" s="129" t="s">
        <v>2583</v>
      </c>
      <c r="D83" s="129" t="s">
        <v>2526</v>
      </c>
      <c r="E83" s="129" t="s">
        <v>2620</v>
      </c>
      <c r="F83" s="129" t="s">
        <v>2519</v>
      </c>
      <c r="G83" s="129" t="s">
        <v>2519</v>
      </c>
      <c r="H83" s="129" t="s">
        <v>2536</v>
      </c>
      <c r="I83" s="214" t="s">
        <v>1466</v>
      </c>
      <c r="J83" s="147">
        <v>46646</v>
      </c>
      <c r="K83" s="129" t="s">
        <v>2519</v>
      </c>
      <c r="L83" s="129" t="s">
        <v>2536</v>
      </c>
      <c r="M83" s="129" t="s">
        <v>2536</v>
      </c>
      <c r="Q83" s="129"/>
      <c r="AH83" s="144"/>
    </row>
    <row r="84" spans="3:34">
      <c r="C84" s="129" t="s">
        <v>2586</v>
      </c>
      <c r="D84" s="129" t="s">
        <v>2526</v>
      </c>
      <c r="E84" s="129" t="s">
        <v>2619</v>
      </c>
      <c r="F84" s="129" t="s">
        <v>2519</v>
      </c>
      <c r="G84" s="129" t="s">
        <v>2519</v>
      </c>
      <c r="H84" s="129" t="s">
        <v>2536</v>
      </c>
      <c r="I84" s="214" t="s">
        <v>1466</v>
      </c>
      <c r="J84" s="147">
        <v>5991</v>
      </c>
      <c r="K84" s="129" t="s">
        <v>2519</v>
      </c>
      <c r="L84" s="129" t="s">
        <v>2536</v>
      </c>
      <c r="M84" s="129" t="s">
        <v>2536</v>
      </c>
      <c r="Q84" s="129"/>
      <c r="AH84" s="144"/>
    </row>
    <row r="85" spans="3:34">
      <c r="C85" s="129" t="s">
        <v>2586</v>
      </c>
      <c r="D85" s="129" t="s">
        <v>2526</v>
      </c>
      <c r="E85" s="129" t="s">
        <v>2620</v>
      </c>
      <c r="F85" s="129" t="s">
        <v>2519</v>
      </c>
      <c r="G85" s="129" t="s">
        <v>2519</v>
      </c>
      <c r="H85" s="129" t="s">
        <v>2536</v>
      </c>
      <c r="I85" s="214" t="s">
        <v>1466</v>
      </c>
      <c r="J85" s="147">
        <v>8995</v>
      </c>
      <c r="K85" s="129" t="s">
        <v>2519</v>
      </c>
      <c r="L85" s="129" t="s">
        <v>2536</v>
      </c>
      <c r="M85" s="129" t="s">
        <v>2536</v>
      </c>
      <c r="Q85" s="129"/>
      <c r="AH85" s="144"/>
    </row>
    <row r="86" spans="3:34">
      <c r="C86" s="129" t="s">
        <v>2587</v>
      </c>
      <c r="D86" s="129" t="s">
        <v>2526</v>
      </c>
      <c r="E86" s="129" t="s">
        <v>2619</v>
      </c>
      <c r="F86" s="129" t="s">
        <v>2519</v>
      </c>
      <c r="G86" s="129" t="s">
        <v>2519</v>
      </c>
      <c r="H86" s="129" t="s">
        <v>2536</v>
      </c>
      <c r="I86" s="214" t="s">
        <v>1466</v>
      </c>
      <c r="J86" s="147">
        <v>81</v>
      </c>
      <c r="K86" s="129" t="s">
        <v>2519</v>
      </c>
      <c r="L86" s="129" t="s">
        <v>2536</v>
      </c>
      <c r="M86" s="129" t="s">
        <v>2536</v>
      </c>
      <c r="Q86" s="129"/>
      <c r="AH86" s="144"/>
    </row>
    <row r="87" spans="3:34">
      <c r="C87" s="129" t="s">
        <v>2587</v>
      </c>
      <c r="D87" s="129" t="s">
        <v>2529</v>
      </c>
      <c r="E87" s="129" t="s">
        <v>2617</v>
      </c>
      <c r="F87" s="129" t="s">
        <v>2519</v>
      </c>
      <c r="G87" s="129" t="s">
        <v>2519</v>
      </c>
      <c r="H87" s="129" t="s">
        <v>2536</v>
      </c>
      <c r="I87" s="214" t="s">
        <v>1466</v>
      </c>
      <c r="J87" s="147">
        <v>14392</v>
      </c>
      <c r="K87" s="129" t="s">
        <v>2519</v>
      </c>
      <c r="L87" s="129" t="s">
        <v>2536</v>
      </c>
      <c r="M87" s="129" t="s">
        <v>2536</v>
      </c>
      <c r="Q87" s="129"/>
      <c r="AH87" s="144"/>
    </row>
    <row r="88" spans="3:34">
      <c r="C88" s="129" t="s">
        <v>2588</v>
      </c>
      <c r="D88" s="129" t="s">
        <v>2526</v>
      </c>
      <c r="E88" s="129" t="s">
        <v>2619</v>
      </c>
      <c r="F88" s="129" t="s">
        <v>2519</v>
      </c>
      <c r="G88" s="129" t="s">
        <v>2519</v>
      </c>
      <c r="H88" s="129" t="s">
        <v>2536</v>
      </c>
      <c r="I88" s="214" t="s">
        <v>1466</v>
      </c>
      <c r="J88" s="147">
        <v>262</v>
      </c>
      <c r="K88" s="129" t="s">
        <v>2519</v>
      </c>
      <c r="L88" s="129" t="s">
        <v>2536</v>
      </c>
      <c r="M88" s="129" t="s">
        <v>2536</v>
      </c>
      <c r="Q88" s="129"/>
      <c r="AH88" s="144"/>
    </row>
    <row r="89" spans="3:34">
      <c r="C89" s="129" t="s">
        <v>2588</v>
      </c>
      <c r="D89" s="129" t="s">
        <v>2529</v>
      </c>
      <c r="E89" s="129" t="s">
        <v>2617</v>
      </c>
      <c r="F89" s="129" t="s">
        <v>2519</v>
      </c>
      <c r="G89" s="129" t="s">
        <v>2519</v>
      </c>
      <c r="H89" s="129" t="s">
        <v>2536</v>
      </c>
      <c r="I89" s="214" t="s">
        <v>1466</v>
      </c>
      <c r="J89" s="147">
        <v>9571</v>
      </c>
      <c r="K89" s="129" t="s">
        <v>2519</v>
      </c>
      <c r="L89" s="129" t="s">
        <v>2536</v>
      </c>
      <c r="M89" s="129" t="s">
        <v>2536</v>
      </c>
      <c r="Q89" s="129"/>
      <c r="AH89" s="144"/>
    </row>
    <row r="90" spans="3:34">
      <c r="C90" s="129" t="s">
        <v>2589</v>
      </c>
      <c r="D90" s="129" t="s">
        <v>2526</v>
      </c>
      <c r="E90" s="129" t="s">
        <v>2620</v>
      </c>
      <c r="F90" s="129" t="s">
        <v>2519</v>
      </c>
      <c r="G90" s="129" t="s">
        <v>2519</v>
      </c>
      <c r="H90" s="129" t="s">
        <v>2536</v>
      </c>
      <c r="I90" s="214" t="s">
        <v>1466</v>
      </c>
      <c r="J90" s="147">
        <v>7196</v>
      </c>
      <c r="K90" s="129" t="s">
        <v>2519</v>
      </c>
      <c r="L90" s="129" t="s">
        <v>2536</v>
      </c>
      <c r="M90" s="129" t="s">
        <v>2536</v>
      </c>
      <c r="Q90" s="129"/>
      <c r="AH90" s="144"/>
    </row>
    <row r="91" spans="3:34">
      <c r="C91" s="129" t="s">
        <v>2590</v>
      </c>
      <c r="D91" s="129" t="s">
        <v>2526</v>
      </c>
      <c r="E91" s="129" t="s">
        <v>2619</v>
      </c>
      <c r="F91" s="129" t="s">
        <v>2519</v>
      </c>
      <c r="G91" s="129" t="s">
        <v>2519</v>
      </c>
      <c r="H91" s="129" t="s">
        <v>2536</v>
      </c>
      <c r="I91" s="214" t="s">
        <v>1466</v>
      </c>
      <c r="J91" s="147">
        <v>4167</v>
      </c>
      <c r="K91" s="129" t="s">
        <v>2519</v>
      </c>
      <c r="L91" s="129" t="s">
        <v>2536</v>
      </c>
      <c r="M91" s="129" t="s">
        <v>2536</v>
      </c>
      <c r="Q91" s="129"/>
      <c r="AH91" s="144"/>
    </row>
    <row r="92" spans="3:34">
      <c r="C92" s="129" t="s">
        <v>2590</v>
      </c>
      <c r="D92" s="129" t="s">
        <v>2529</v>
      </c>
      <c r="E92" s="129" t="s">
        <v>2617</v>
      </c>
      <c r="F92" s="129" t="s">
        <v>2519</v>
      </c>
      <c r="G92" s="129" t="s">
        <v>2519</v>
      </c>
      <c r="H92" s="129" t="s">
        <v>2536</v>
      </c>
      <c r="I92" s="214" t="s">
        <v>1466</v>
      </c>
      <c r="J92" s="147">
        <v>2699</v>
      </c>
      <c r="K92" s="129" t="s">
        <v>2519</v>
      </c>
      <c r="L92" s="129" t="s">
        <v>2536</v>
      </c>
      <c r="M92" s="129" t="s">
        <v>2536</v>
      </c>
      <c r="Q92" s="129"/>
      <c r="AH92" s="144"/>
    </row>
    <row r="93" spans="3:34">
      <c r="C93" s="129" t="s">
        <v>2592</v>
      </c>
      <c r="D93" s="129" t="s">
        <v>2526</v>
      </c>
      <c r="E93" s="129" t="s">
        <v>2599</v>
      </c>
      <c r="F93" s="129" t="s">
        <v>2519</v>
      </c>
      <c r="G93" s="129" t="s">
        <v>2519</v>
      </c>
      <c r="H93" s="129" t="s">
        <v>2536</v>
      </c>
      <c r="I93" s="214" t="s">
        <v>1466</v>
      </c>
      <c r="J93" s="147">
        <v>2521564.21</v>
      </c>
      <c r="K93" s="129" t="s">
        <v>2519</v>
      </c>
      <c r="L93" s="129" t="s">
        <v>2536</v>
      </c>
      <c r="M93" s="129" t="s">
        <v>2536</v>
      </c>
      <c r="Q93" s="129"/>
      <c r="AH93" s="144"/>
    </row>
    <row r="94" spans="3:34">
      <c r="C94" s="129" t="s">
        <v>2592</v>
      </c>
      <c r="D94" s="129" t="s">
        <v>2526</v>
      </c>
      <c r="E94" s="129" t="s">
        <v>2638</v>
      </c>
      <c r="F94" s="129" t="s">
        <v>2519</v>
      </c>
      <c r="G94" s="129" t="s">
        <v>2519</v>
      </c>
      <c r="H94" s="129" t="s">
        <v>2536</v>
      </c>
      <c r="I94" s="214" t="s">
        <v>1466</v>
      </c>
      <c r="J94" s="147">
        <v>305564</v>
      </c>
      <c r="K94" s="129" t="s">
        <v>2519</v>
      </c>
      <c r="L94" s="129" t="s">
        <v>2536</v>
      </c>
      <c r="M94" s="129" t="s">
        <v>2536</v>
      </c>
      <c r="Q94" s="129"/>
      <c r="AH94" s="144"/>
    </row>
    <row r="95" spans="3:34">
      <c r="C95" s="129" t="s">
        <v>2592</v>
      </c>
      <c r="D95" s="129" t="s">
        <v>2526</v>
      </c>
      <c r="E95" s="129" t="s">
        <v>2625</v>
      </c>
      <c r="F95" s="129" t="s">
        <v>2519</v>
      </c>
      <c r="G95" s="129" t="s">
        <v>2519</v>
      </c>
      <c r="H95" s="129" t="s">
        <v>2536</v>
      </c>
      <c r="I95" s="214" t="s">
        <v>1466</v>
      </c>
      <c r="J95" s="147">
        <v>230888</v>
      </c>
      <c r="K95" s="129" t="s">
        <v>2519</v>
      </c>
      <c r="L95" s="129" t="s">
        <v>2536</v>
      </c>
      <c r="M95" s="129" t="s">
        <v>2536</v>
      </c>
      <c r="Q95" s="129"/>
      <c r="AH95" s="144"/>
    </row>
    <row r="96" spans="3:34">
      <c r="C96" s="129" t="s">
        <v>2592</v>
      </c>
      <c r="D96" s="129" t="s">
        <v>2526</v>
      </c>
      <c r="E96" s="129" t="s">
        <v>2614</v>
      </c>
      <c r="F96" s="129" t="s">
        <v>2519</v>
      </c>
      <c r="G96" s="129" t="s">
        <v>2519</v>
      </c>
      <c r="H96" s="129" t="s">
        <v>2536</v>
      </c>
      <c r="I96" s="214" t="s">
        <v>1466</v>
      </c>
      <c r="J96" s="147">
        <v>30718669.410000004</v>
      </c>
      <c r="K96" s="129" t="s">
        <v>2519</v>
      </c>
      <c r="L96" s="129" t="s">
        <v>2536</v>
      </c>
      <c r="M96" s="129" t="s">
        <v>2536</v>
      </c>
      <c r="Q96" s="129"/>
      <c r="AH96" s="144"/>
    </row>
    <row r="97" spans="3:34">
      <c r="C97" s="129" t="s">
        <v>2592</v>
      </c>
      <c r="D97" s="129" t="s">
        <v>2526</v>
      </c>
      <c r="E97" s="129" t="s">
        <v>2600</v>
      </c>
      <c r="F97" s="129" t="s">
        <v>2519</v>
      </c>
      <c r="G97" s="129" t="s">
        <v>2519</v>
      </c>
      <c r="H97" s="129" t="s">
        <v>2536</v>
      </c>
      <c r="I97" s="214" t="s">
        <v>1466</v>
      </c>
      <c r="J97" s="147">
        <v>6687016</v>
      </c>
      <c r="K97" s="129" t="s">
        <v>2519</v>
      </c>
      <c r="L97" s="129" t="s">
        <v>2536</v>
      </c>
      <c r="M97" s="129" t="s">
        <v>2536</v>
      </c>
      <c r="Q97" s="129"/>
      <c r="AH97" s="144"/>
    </row>
    <row r="98" spans="3:34">
      <c r="C98" s="129" t="s">
        <v>2594</v>
      </c>
      <c r="D98" s="129" t="s">
        <v>2526</v>
      </c>
      <c r="E98" s="129" t="s">
        <v>2638</v>
      </c>
      <c r="F98" s="129" t="s">
        <v>2519</v>
      </c>
      <c r="G98" s="129" t="s">
        <v>2519</v>
      </c>
      <c r="H98" s="129" t="s">
        <v>2536</v>
      </c>
      <c r="I98" s="214" t="s">
        <v>1466</v>
      </c>
      <c r="J98" s="147">
        <v>1151588</v>
      </c>
      <c r="K98" s="129" t="s">
        <v>2519</v>
      </c>
      <c r="L98" s="129" t="s">
        <v>2536</v>
      </c>
      <c r="M98" s="129" t="s">
        <v>2536</v>
      </c>
      <c r="Q98" s="129"/>
      <c r="AH98" s="144"/>
    </row>
    <row r="99" spans="3:34">
      <c r="C99" s="129" t="s">
        <v>2597</v>
      </c>
      <c r="D99" s="214" t="s">
        <v>2527</v>
      </c>
      <c r="E99" s="129" t="s">
        <v>2639</v>
      </c>
      <c r="F99" s="214" t="s">
        <v>2519</v>
      </c>
      <c r="G99" s="214" t="s">
        <v>2519</v>
      </c>
      <c r="H99" s="129" t="s">
        <v>2536</v>
      </c>
      <c r="I99" s="214" t="s">
        <v>1466</v>
      </c>
      <c r="J99" s="147">
        <v>187400000</v>
      </c>
      <c r="K99" s="214" t="s">
        <v>1470</v>
      </c>
      <c r="L99" s="147">
        <v>4000000</v>
      </c>
      <c r="M99" s="129" t="s">
        <v>2648</v>
      </c>
      <c r="N99" s="129" t="s">
        <v>2651</v>
      </c>
      <c r="Q99" s="129"/>
      <c r="AH99" s="144"/>
    </row>
    <row r="100" spans="3:34">
      <c r="C100" s="129" t="s">
        <v>2597</v>
      </c>
      <c r="D100" s="129" t="s">
        <v>2526</v>
      </c>
      <c r="E100" s="129" t="s">
        <v>2604</v>
      </c>
      <c r="F100" s="129" t="s">
        <v>2519</v>
      </c>
      <c r="G100" s="129" t="s">
        <v>2519</v>
      </c>
      <c r="H100" s="129" t="s">
        <v>2536</v>
      </c>
      <c r="I100" s="214" t="s">
        <v>1466</v>
      </c>
      <c r="J100" s="147">
        <v>509006</v>
      </c>
      <c r="K100" s="129" t="s">
        <v>2519</v>
      </c>
      <c r="L100" s="129" t="s">
        <v>2536</v>
      </c>
      <c r="M100" s="129" t="s">
        <v>2536</v>
      </c>
      <c r="Q100" s="129"/>
      <c r="AH100" s="144"/>
    </row>
    <row r="101" spans="3:34">
      <c r="C101" s="129" t="s">
        <v>2597</v>
      </c>
      <c r="D101" s="129" t="s">
        <v>2526</v>
      </c>
      <c r="E101" s="129" t="s">
        <v>2600</v>
      </c>
      <c r="F101" s="129" t="s">
        <v>2519</v>
      </c>
      <c r="G101" s="129" t="s">
        <v>2519</v>
      </c>
      <c r="H101" s="129" t="s">
        <v>2536</v>
      </c>
      <c r="I101" s="214" t="s">
        <v>1466</v>
      </c>
      <c r="J101" s="147">
        <v>2068759</v>
      </c>
      <c r="K101" s="129" t="s">
        <v>2519</v>
      </c>
      <c r="L101" s="129" t="s">
        <v>2536</v>
      </c>
      <c r="M101" s="129" t="s">
        <v>2536</v>
      </c>
      <c r="Q101" s="129"/>
      <c r="AH101" s="144"/>
    </row>
    <row r="102" spans="3:34" ht="15" thickBot="1">
      <c r="G102" s="147"/>
      <c r="Q102" s="129"/>
      <c r="AH102" s="144"/>
    </row>
    <row r="103" spans="3:34" ht="17.25" thickBot="1">
      <c r="G103" s="147"/>
      <c r="I103" s="151" t="s">
        <v>2520</v>
      </c>
      <c r="J103" s="152"/>
      <c r="K103" s="168">
        <f>SUMIF(Table10[Devise de déclaration],"USD",Table10[Valeur de revenus])+(IFERROR(SUMIF(Table10[Devise de déclaration],"&lt;&gt;USD",Table10[Valeur de revenus])/#REF!,0))</f>
        <v>1003136733.84</v>
      </c>
      <c r="Q103" s="129"/>
      <c r="AH103" s="144"/>
    </row>
    <row r="104" spans="3:34" ht="17.25" thickBot="1">
      <c r="G104" s="147"/>
      <c r="I104" s="153"/>
      <c r="J104" s="203"/>
      <c r="K104" s="203"/>
      <c r="Q104" s="129"/>
      <c r="AH104" s="144"/>
    </row>
    <row r="105" spans="3:34" ht="15" hidden="1" customHeight="1" thickBot="1">
      <c r="G105" s="147"/>
      <c r="I105" s="151" t="e">
        <f>"Total en "&amp;#REF!</f>
        <v>#REF!</v>
      </c>
      <c r="J105" s="152"/>
      <c r="K105" s="168" t="e">
        <f>IF(#REF!="USD",0,SUMIF(Table10[Devise de déclaration],#REF!,Table10[Valeur de revenus]))+(IFERROR(SUMIF(Table10[Devise de déclaration],"USD",Table10[Valeur de revenus])*#REF!,0))</f>
        <v>#REF!</v>
      </c>
      <c r="Q105" s="129"/>
      <c r="AH105" s="144"/>
    </row>
    <row r="106" spans="3:34" ht="16.5" hidden="1">
      <c r="G106" s="147"/>
      <c r="I106" s="202"/>
      <c r="J106" s="203"/>
      <c r="K106" s="203"/>
      <c r="Q106" s="129"/>
      <c r="AH106" s="144"/>
    </row>
    <row r="107" spans="3:34">
      <c r="Q107" s="129"/>
      <c r="AH107" s="144"/>
    </row>
    <row r="108" spans="3:34" ht="24">
      <c r="C108" s="216" t="s">
        <v>2349</v>
      </c>
      <c r="D108" s="217"/>
      <c r="E108" s="217"/>
      <c r="F108" s="217"/>
      <c r="G108" s="217"/>
      <c r="H108" s="217"/>
      <c r="I108" s="217"/>
      <c r="J108" s="217"/>
      <c r="K108" s="217"/>
      <c r="Q108" s="129"/>
      <c r="AH108" s="144"/>
    </row>
    <row r="109" spans="3:34">
      <c r="C109" s="218" t="s">
        <v>2359</v>
      </c>
      <c r="D109" s="219"/>
      <c r="E109" s="219"/>
      <c r="F109" s="219"/>
      <c r="G109" s="157"/>
      <c r="H109" s="219"/>
      <c r="I109" s="219"/>
      <c r="J109" s="219"/>
      <c r="K109" s="219"/>
      <c r="Q109" s="129"/>
      <c r="AH109" s="144"/>
    </row>
    <row r="110" spans="3:34">
      <c r="C110" s="218"/>
      <c r="D110" s="219"/>
      <c r="E110" s="219"/>
      <c r="F110" s="219"/>
      <c r="G110" s="157"/>
      <c r="H110" s="219"/>
      <c r="I110" s="219"/>
      <c r="J110" s="219"/>
      <c r="K110" s="219"/>
      <c r="Q110" s="129"/>
      <c r="AH110" s="144"/>
    </row>
    <row r="111" spans="3:34">
      <c r="C111" s="218" t="s">
        <v>2350</v>
      </c>
      <c r="D111" s="429" t="s">
        <v>2643</v>
      </c>
      <c r="E111" s="429"/>
      <c r="F111" s="429"/>
      <c r="G111" s="429"/>
      <c r="H111" s="429"/>
      <c r="I111" s="429"/>
      <c r="J111" s="429"/>
      <c r="K111" s="429"/>
      <c r="Q111" s="129"/>
      <c r="AH111" s="144"/>
    </row>
    <row r="112" spans="3:34">
      <c r="C112" s="218"/>
      <c r="D112" s="429"/>
      <c r="E112" s="429"/>
      <c r="F112" s="429"/>
      <c r="G112" s="429"/>
      <c r="H112" s="429"/>
      <c r="I112" s="429"/>
      <c r="J112" s="429"/>
      <c r="K112" s="429"/>
      <c r="Q112" s="129"/>
      <c r="AH112" s="144"/>
    </row>
    <row r="113" spans="3:34">
      <c r="C113" s="226" t="s">
        <v>1456</v>
      </c>
      <c r="D113" s="226" t="s">
        <v>1409</v>
      </c>
      <c r="E113" s="226" t="s">
        <v>1353</v>
      </c>
      <c r="F113" s="160" t="s">
        <v>1354</v>
      </c>
      <c r="G113" s="160" t="s">
        <v>971</v>
      </c>
      <c r="H113" s="227"/>
      <c r="I113" s="227"/>
      <c r="J113" s="227"/>
      <c r="K113" s="227"/>
      <c r="Q113" s="129"/>
      <c r="AH113" s="144"/>
    </row>
    <row r="114" spans="3:34">
      <c r="C114" s="228" t="s">
        <v>2541</v>
      </c>
      <c r="D114" s="228" t="s">
        <v>2526</v>
      </c>
      <c r="E114" s="228" t="s">
        <v>2642</v>
      </c>
      <c r="F114" s="162">
        <v>6359</v>
      </c>
      <c r="G114" s="157" t="s">
        <v>1466</v>
      </c>
      <c r="H114" s="229"/>
      <c r="I114" s="227"/>
      <c r="J114" s="227"/>
      <c r="K114" s="227"/>
      <c r="Q114" s="129"/>
      <c r="AH114" s="144"/>
    </row>
    <row r="115" spans="3:34">
      <c r="C115" s="228" t="s">
        <v>2546</v>
      </c>
      <c r="D115" s="228" t="s">
        <v>2526</v>
      </c>
      <c r="E115" s="228" t="s">
        <v>2642</v>
      </c>
      <c r="F115" s="157">
        <v>2002</v>
      </c>
      <c r="G115" s="157" t="s">
        <v>1466</v>
      </c>
      <c r="H115" s="229"/>
      <c r="I115" s="227"/>
      <c r="J115" s="227"/>
      <c r="K115" s="227"/>
      <c r="Q115" s="129"/>
      <c r="AH115" s="144"/>
    </row>
    <row r="116" spans="3:34">
      <c r="C116" s="228" t="s">
        <v>2551</v>
      </c>
      <c r="D116" s="228" t="s">
        <v>2526</v>
      </c>
      <c r="E116" s="228" t="s">
        <v>2642</v>
      </c>
      <c r="F116" s="157">
        <v>5974</v>
      </c>
      <c r="G116" s="157" t="s">
        <v>1466</v>
      </c>
      <c r="H116" s="229"/>
      <c r="I116" s="227"/>
      <c r="J116" s="227"/>
      <c r="K116" s="227"/>
      <c r="Q116" s="129"/>
      <c r="AH116" s="144"/>
    </row>
    <row r="117" spans="3:34">
      <c r="C117" s="228" t="s">
        <v>2563</v>
      </c>
      <c r="D117" s="228" t="s">
        <v>2526</v>
      </c>
      <c r="E117" s="228" t="s">
        <v>2642</v>
      </c>
      <c r="F117" s="157">
        <v>840631</v>
      </c>
      <c r="G117" s="157" t="s">
        <v>1466</v>
      </c>
      <c r="H117" s="229"/>
      <c r="I117" s="227"/>
      <c r="J117" s="227"/>
      <c r="K117" s="227"/>
      <c r="Q117" s="129"/>
      <c r="AH117" s="144"/>
    </row>
    <row r="118" spans="3:34">
      <c r="C118" s="228" t="s">
        <v>2566</v>
      </c>
      <c r="D118" s="228" t="s">
        <v>2526</v>
      </c>
      <c r="E118" s="228" t="s">
        <v>2642</v>
      </c>
      <c r="F118" s="157">
        <v>4818</v>
      </c>
      <c r="G118" s="157" t="s">
        <v>1466</v>
      </c>
      <c r="H118" s="229"/>
      <c r="I118" s="227"/>
      <c r="J118" s="227"/>
      <c r="K118" s="227"/>
      <c r="Q118" s="129"/>
      <c r="AH118" s="144"/>
    </row>
    <row r="119" spans="3:34">
      <c r="C119" s="228" t="s">
        <v>2592</v>
      </c>
      <c r="D119" s="228" t="s">
        <v>2526</v>
      </c>
      <c r="E119" s="228" t="s">
        <v>2642</v>
      </c>
      <c r="F119" s="157">
        <v>545057</v>
      </c>
      <c r="G119" s="157" t="s">
        <v>1466</v>
      </c>
      <c r="H119" s="229"/>
      <c r="I119" s="227"/>
      <c r="J119" s="227"/>
      <c r="K119" s="227"/>
      <c r="Q119" s="129"/>
      <c r="AH119" s="144"/>
    </row>
    <row r="120" spans="3:34">
      <c r="C120" s="228" t="s">
        <v>2597</v>
      </c>
      <c r="D120" s="228" t="s">
        <v>2526</v>
      </c>
      <c r="E120" s="228" t="s">
        <v>2642</v>
      </c>
      <c r="F120" s="157">
        <v>27806</v>
      </c>
      <c r="G120" s="157" t="s">
        <v>1466</v>
      </c>
      <c r="H120" s="229"/>
      <c r="I120" s="227"/>
      <c r="J120" s="227"/>
      <c r="K120" s="227"/>
      <c r="Q120" s="129"/>
      <c r="AH120" s="144"/>
    </row>
    <row r="121" spans="3:34" ht="15" thickBot="1">
      <c r="C121" s="220" t="s">
        <v>2348</v>
      </c>
      <c r="D121" s="220"/>
      <c r="E121" s="220"/>
      <c r="F121" s="221">
        <f>SUM(F114:F120)</f>
        <v>1432647</v>
      </c>
      <c r="G121" s="221" t="s">
        <v>1466</v>
      </c>
      <c r="H121" s="229"/>
      <c r="I121" s="227"/>
      <c r="J121" s="227"/>
      <c r="K121" s="227"/>
      <c r="Q121" s="129"/>
      <c r="AH121" s="144"/>
    </row>
    <row r="122" spans="3:34" ht="15" thickTop="1">
      <c r="C122" s="218"/>
      <c r="D122" s="228"/>
      <c r="E122" s="228"/>
      <c r="F122" s="157"/>
      <c r="G122" s="157"/>
      <c r="H122" s="229"/>
      <c r="I122" s="227"/>
      <c r="J122" s="227"/>
      <c r="K122" s="227"/>
      <c r="Q122" s="129"/>
      <c r="AH122" s="144"/>
    </row>
    <row r="123" spans="3:34">
      <c r="C123" s="218"/>
      <c r="D123" s="228"/>
      <c r="E123" s="228"/>
      <c r="F123" s="157"/>
      <c r="G123" s="157"/>
      <c r="H123" s="229"/>
      <c r="I123" s="227"/>
      <c r="J123" s="227"/>
      <c r="K123" s="227"/>
      <c r="Q123" s="129"/>
      <c r="AH123" s="144"/>
    </row>
    <row r="124" spans="3:34">
      <c r="C124" s="218" t="s">
        <v>2351</v>
      </c>
      <c r="D124" s="219" t="s">
        <v>2644</v>
      </c>
      <c r="E124" s="228"/>
      <c r="F124" s="157"/>
      <c r="G124" s="157"/>
      <c r="H124" s="229"/>
      <c r="I124" s="227"/>
      <c r="J124" s="227"/>
      <c r="K124" s="227"/>
      <c r="Q124" s="129"/>
      <c r="AH124" s="144"/>
    </row>
    <row r="125" spans="3:34">
      <c r="C125" s="218"/>
      <c r="D125" s="228"/>
      <c r="E125" s="228"/>
      <c r="F125" s="157"/>
      <c r="G125" s="157"/>
      <c r="H125" s="229"/>
      <c r="I125" s="227"/>
      <c r="J125" s="227"/>
      <c r="K125" s="227"/>
      <c r="Q125" s="129"/>
      <c r="AH125" s="144"/>
    </row>
    <row r="126" spans="3:34">
      <c r="C126" s="226" t="s">
        <v>1456</v>
      </c>
      <c r="D126" s="226" t="s">
        <v>1353</v>
      </c>
      <c r="E126" s="226" t="s">
        <v>2645</v>
      </c>
      <c r="F126" s="160" t="s">
        <v>971</v>
      </c>
      <c r="G126" s="157"/>
      <c r="H126" s="227"/>
      <c r="I126" s="227"/>
      <c r="J126" s="227"/>
      <c r="K126" s="227"/>
      <c r="Q126" s="129"/>
      <c r="AH126" s="144"/>
    </row>
    <row r="127" spans="3:34">
      <c r="C127" s="228" t="s">
        <v>2646</v>
      </c>
      <c r="D127" s="228" t="s">
        <v>2647</v>
      </c>
      <c r="E127" s="157">
        <v>70771</v>
      </c>
      <c r="F127" s="157" t="s">
        <v>1466</v>
      </c>
      <c r="G127" s="157"/>
      <c r="H127" s="227"/>
      <c r="I127" s="227"/>
      <c r="J127" s="227"/>
      <c r="K127" s="227"/>
      <c r="Q127" s="129"/>
      <c r="AH127" s="144"/>
    </row>
    <row r="128" spans="3:34">
      <c r="C128" s="228" t="s">
        <v>2563</v>
      </c>
      <c r="D128" s="228" t="s">
        <v>2647</v>
      </c>
      <c r="E128" s="157">
        <v>108437</v>
      </c>
      <c r="F128" s="157" t="s">
        <v>1466</v>
      </c>
      <c r="G128" s="157"/>
      <c r="H128" s="227"/>
      <c r="I128" s="227"/>
      <c r="J128" s="227"/>
      <c r="K128" s="227"/>
      <c r="Q128" s="129"/>
      <c r="AH128" s="144"/>
    </row>
    <row r="129" spans="3:34" ht="15" thickBot="1">
      <c r="C129" s="220" t="s">
        <v>2348</v>
      </c>
      <c r="D129" s="220"/>
      <c r="E129" s="221">
        <f>SUM(E127:E128)</f>
        <v>179208</v>
      </c>
      <c r="F129" s="221" t="s">
        <v>1466</v>
      </c>
      <c r="G129" s="157"/>
      <c r="H129" s="227"/>
      <c r="I129" s="227"/>
      <c r="J129" s="227"/>
      <c r="K129" s="227"/>
      <c r="Q129" s="129"/>
      <c r="AH129" s="144"/>
    </row>
    <row r="130" spans="3:34" ht="15" thickTop="1">
      <c r="C130" s="230"/>
      <c r="D130" s="230"/>
      <c r="E130" s="230"/>
      <c r="F130" s="229"/>
      <c r="G130" s="157"/>
      <c r="H130" s="227"/>
      <c r="I130" s="227"/>
      <c r="J130" s="227"/>
      <c r="K130" s="227"/>
      <c r="Q130" s="129"/>
      <c r="AH130" s="144"/>
    </row>
    <row r="131" spans="3:34">
      <c r="C131" s="155"/>
      <c r="D131" s="156"/>
      <c r="E131" s="156"/>
      <c r="F131" s="156"/>
      <c r="G131" s="157"/>
      <c r="H131" s="156"/>
      <c r="I131" s="156"/>
      <c r="J131" s="157"/>
      <c r="K131" s="156"/>
      <c r="Q131" s="129"/>
      <c r="AH131" s="144"/>
    </row>
    <row r="132" spans="3:34" s="118" customFormat="1">
      <c r="C132" s="231"/>
      <c r="D132" s="94"/>
      <c r="E132" s="94"/>
      <c r="F132" s="94"/>
      <c r="G132" s="232"/>
      <c r="H132" s="94"/>
      <c r="I132" s="94"/>
      <c r="J132" s="232"/>
      <c r="K132" s="94"/>
      <c r="R132" s="233"/>
      <c r="S132" s="233"/>
      <c r="T132" s="233"/>
      <c r="U132" s="233"/>
      <c r="V132" s="233"/>
      <c r="W132" s="233"/>
      <c r="X132" s="233"/>
      <c r="Y132" s="233"/>
      <c r="Z132" s="233"/>
      <c r="AA132" s="233"/>
      <c r="AB132" s="233"/>
      <c r="AC132" s="233"/>
      <c r="AD132" s="233"/>
      <c r="AE132" s="233"/>
      <c r="AF132" s="233"/>
      <c r="AG132" s="233"/>
      <c r="AH132" s="233"/>
    </row>
    <row r="133" spans="3:34" s="118" customFormat="1">
      <c r="C133" s="231"/>
      <c r="D133" s="94"/>
      <c r="E133" s="94"/>
      <c r="F133" s="94"/>
      <c r="G133" s="232"/>
      <c r="H133" s="94"/>
      <c r="I133" s="94"/>
      <c r="J133" s="232"/>
      <c r="K133" s="94"/>
      <c r="R133" s="233"/>
      <c r="S133" s="233"/>
      <c r="T133" s="233"/>
      <c r="U133" s="233"/>
      <c r="V133" s="233"/>
      <c r="W133" s="233"/>
      <c r="X133" s="233"/>
      <c r="Y133" s="233"/>
      <c r="Z133" s="233"/>
      <c r="AA133" s="233"/>
      <c r="AB133" s="233"/>
      <c r="AC133" s="233"/>
      <c r="AD133" s="233"/>
      <c r="AE133" s="233"/>
      <c r="AF133" s="233"/>
      <c r="AG133" s="233"/>
      <c r="AH133" s="233"/>
    </row>
    <row r="134" spans="3:34" s="118" customFormat="1">
      <c r="C134" s="231"/>
      <c r="D134" s="94"/>
      <c r="E134" s="94"/>
      <c r="F134" s="94"/>
      <c r="G134" s="232"/>
      <c r="H134" s="94"/>
      <c r="I134" s="94"/>
      <c r="J134" s="232"/>
      <c r="K134" s="94"/>
      <c r="R134" s="233"/>
      <c r="S134" s="233"/>
      <c r="T134" s="233"/>
      <c r="U134" s="233"/>
      <c r="V134" s="233"/>
      <c r="W134" s="233"/>
      <c r="X134" s="233"/>
      <c r="Y134" s="233"/>
      <c r="Z134" s="233"/>
      <c r="AA134" s="233"/>
      <c r="AB134" s="233"/>
      <c r="AC134" s="233"/>
      <c r="AD134" s="233"/>
      <c r="AE134" s="233"/>
      <c r="AF134" s="233"/>
      <c r="AG134" s="233"/>
      <c r="AH134" s="233"/>
    </row>
    <row r="135" spans="3:34" ht="17.25" thickBot="1">
      <c r="C135" s="62"/>
      <c r="D135" s="62"/>
      <c r="E135" s="62"/>
      <c r="F135" s="62"/>
      <c r="G135" s="62"/>
      <c r="H135" s="62"/>
      <c r="I135" s="62"/>
      <c r="J135" s="224"/>
      <c r="K135" s="62"/>
      <c r="Q135" s="129"/>
      <c r="AH135" s="144"/>
    </row>
    <row r="136" spans="3:34">
      <c r="Q136" s="129"/>
      <c r="AH136" s="144"/>
    </row>
    <row r="137" spans="3:34" ht="17.25" thickBot="1">
      <c r="C137" s="403" t="s">
        <v>2162</v>
      </c>
      <c r="D137" s="403"/>
      <c r="E137" s="403"/>
      <c r="F137" s="403"/>
      <c r="G137" s="403"/>
      <c r="H137" s="403"/>
      <c r="I137" s="403"/>
      <c r="J137" s="403"/>
      <c r="K137" s="403"/>
      <c r="L137" s="169"/>
      <c r="M137" s="169"/>
      <c r="N137" s="169"/>
      <c r="Q137" s="129"/>
      <c r="AH137" s="144"/>
    </row>
    <row r="138" spans="3:34" ht="17.25" thickBot="1">
      <c r="C138" s="384" t="s">
        <v>2163</v>
      </c>
      <c r="D138" s="384"/>
      <c r="E138" s="384"/>
      <c r="F138" s="384"/>
      <c r="G138" s="384"/>
      <c r="H138" s="384"/>
      <c r="I138" s="384"/>
      <c r="J138" s="384"/>
      <c r="K138" s="384"/>
      <c r="L138" s="170"/>
      <c r="M138" s="170"/>
      <c r="N138" s="170"/>
      <c r="Q138" s="129"/>
      <c r="AH138" s="144"/>
    </row>
    <row r="139" spans="3:34" ht="17.25" thickBot="1">
      <c r="C139" s="384" t="s">
        <v>2164</v>
      </c>
      <c r="D139" s="384"/>
      <c r="E139" s="384"/>
      <c r="F139" s="384"/>
      <c r="G139" s="384"/>
      <c r="H139" s="384"/>
      <c r="I139" s="384"/>
      <c r="J139" s="384"/>
      <c r="K139" s="384"/>
      <c r="L139" s="171"/>
      <c r="M139" s="171"/>
      <c r="N139" s="171"/>
      <c r="Q139" s="129"/>
      <c r="AH139" s="144"/>
    </row>
    <row r="140" spans="3:34" ht="16.5">
      <c r="C140" s="414" t="s">
        <v>2165</v>
      </c>
      <c r="D140" s="414"/>
      <c r="E140" s="414"/>
      <c r="F140" s="414"/>
      <c r="G140" s="414"/>
      <c r="H140" s="414"/>
      <c r="I140" s="414"/>
      <c r="J140" s="414"/>
      <c r="K140" s="414"/>
      <c r="L140" s="172"/>
      <c r="M140" s="172"/>
      <c r="N140" s="172"/>
      <c r="Q140" s="129"/>
      <c r="AH140" s="144"/>
    </row>
    <row r="141" spans="3:34" ht="17.25" thickBot="1">
      <c r="C141" s="62"/>
      <c r="D141" s="62"/>
      <c r="E141" s="62"/>
      <c r="F141" s="62"/>
      <c r="G141" s="62"/>
      <c r="H141" s="62"/>
      <c r="I141" s="62"/>
      <c r="J141" s="224"/>
      <c r="K141" s="62"/>
      <c r="Q141" s="129"/>
      <c r="AH141" s="144"/>
    </row>
    <row r="142" spans="3:34">
      <c r="C142" s="379" t="s">
        <v>2218</v>
      </c>
      <c r="D142" s="379"/>
      <c r="E142" s="379"/>
      <c r="F142" s="379"/>
      <c r="G142" s="379"/>
      <c r="H142" s="379"/>
      <c r="I142" s="379"/>
      <c r="J142" s="379"/>
      <c r="K142" s="379"/>
      <c r="Q142" s="129"/>
      <c r="AH142" s="144"/>
    </row>
    <row r="143" spans="3:34">
      <c r="C143" s="117" t="s">
        <v>2360</v>
      </c>
      <c r="D143" s="117"/>
      <c r="E143" s="117"/>
      <c r="F143" s="117"/>
      <c r="G143" s="117"/>
      <c r="H143" s="117"/>
      <c r="I143" s="379"/>
      <c r="J143" s="379"/>
      <c r="K143" s="379"/>
      <c r="Q143" s="129"/>
      <c r="AH143" s="144"/>
    </row>
    <row r="144" spans="3:34">
      <c r="Q144" s="129"/>
      <c r="AH144" s="144"/>
    </row>
    <row r="145" spans="17:34">
      <c r="Q145" s="129"/>
      <c r="AH145" s="144"/>
    </row>
    <row r="146" spans="17:34">
      <c r="Q146" s="129"/>
      <c r="AH146" s="144"/>
    </row>
    <row r="147" spans="17:34">
      <c r="Q147" s="129"/>
      <c r="AH147" s="144"/>
    </row>
    <row r="148" spans="17:34">
      <c r="Q148" s="129"/>
      <c r="AH148" s="144"/>
    </row>
    <row r="149" spans="17:34">
      <c r="Q149" s="129"/>
      <c r="AH149" s="144"/>
    </row>
    <row r="150" spans="17:34">
      <c r="Q150" s="129"/>
      <c r="AH150" s="144"/>
    </row>
    <row r="151" spans="17:34">
      <c r="Q151" s="129"/>
      <c r="AH151" s="144"/>
    </row>
    <row r="152" spans="17:34">
      <c r="Q152" s="129"/>
      <c r="AH152" s="144"/>
    </row>
    <row r="153" spans="17:34">
      <c r="Q153" s="129"/>
      <c r="AH153" s="144"/>
    </row>
    <row r="154" spans="17:34">
      <c r="Q154" s="129"/>
      <c r="AH154" s="144"/>
    </row>
    <row r="155" spans="17:34">
      <c r="Q155" s="129"/>
      <c r="AH155" s="144"/>
    </row>
    <row r="156" spans="17:34">
      <c r="Q156" s="129"/>
      <c r="AH156" s="144"/>
    </row>
    <row r="157" spans="17:34">
      <c r="Q157" s="129"/>
      <c r="AH157" s="144"/>
    </row>
    <row r="173" spans="15:15" ht="15" customHeight="1"/>
    <row r="175" spans="15:15" ht="14.25" hidden="1" customHeight="1" thickBot="1">
      <c r="O175" s="169"/>
    </row>
    <row r="176" spans="15:15" ht="17.25" hidden="1" customHeight="1" thickBot="1">
      <c r="O176" s="170"/>
    </row>
    <row r="177" spans="15:15" ht="13.5" hidden="1" customHeight="1" thickBot="1">
      <c r="O177" s="171"/>
    </row>
    <row r="178" spans="15:15" ht="17.25" hidden="1" customHeight="1">
      <c r="O178" s="172"/>
    </row>
  </sheetData>
  <protectedRanges>
    <protectedRange algorithmName="SHA-512" hashValue="19r0bVvPR7yZA0UiYij7Tv1CBk3noIABvFePbLhCJ4nk3L6A+Fy+RdPPS3STf+a52x4pG2PQK4FAkXK9epnlIA==" saltValue="gQC4yrLvnbJqxYZ0KSEoZA==" spinCount="100000" sqref="I106 C102:D106 F102:G106 H102 E26:E28 B22:D22 B99:C101 D100:D101 B25:D33 B23:B24 B36:D40 B34:B35 B44:D98 B41:B43" name="Government revenues_1"/>
    <protectedRange algorithmName="SHA-512" hashValue="19r0bVvPR7yZA0UiYij7Tv1CBk3noIABvFePbLhCJ4nk3L6A+Fy+RdPPS3STf+a52x4pG2PQK4FAkXK9epnlIA==" saltValue="gQC4yrLvnbJqxYZ0KSEoZA==" spinCount="100000" sqref="J103:J106" name="Government revenues_2"/>
    <protectedRange algorithmName="SHA-512" hashValue="19r0bVvPR7yZA0UiYij7Tv1CBk3noIABvFePbLhCJ4nk3L6A+Fy+RdPPS3STf+a52x4pG2PQK4FAkXK9epnlIA==" saltValue="gQC4yrLvnbJqxYZ0KSEoZA==" spinCount="100000" sqref="H22 H100:H101 H25:H33 H36:H40 H44:H98" name="Government revenues_1_1_1"/>
    <protectedRange algorithmName="SHA-512" hashValue="19r0bVvPR7yZA0UiYij7Tv1CBk3noIABvFePbLhCJ4nk3L6A+Fy+RdPPS3STf+a52x4pG2PQK4FAkXK9epnlIA==" saltValue="gQC4yrLvnbJqxYZ0KSEoZA==" spinCount="100000" sqref="I22 I100:I101 I25:I33 I36:I40 I44:I98" name="Government revenues_2_1"/>
    <protectedRange algorithmName="SHA-512" hashValue="19r0bVvPR7yZA0UiYij7Tv1CBk3noIABvFePbLhCJ4nk3L6A+Fy+RdPPS3STf+a52x4pG2PQK4FAkXK9epnlIA==" saltValue="gQC4yrLvnbJqxYZ0KSEoZA==" spinCount="100000" sqref="K22:M22 K54:M98 K100:M101 K25:M33 K36:M40 K44:M51" name="Government revenues_1_1_3"/>
    <protectedRange algorithmName="SHA-512" hashValue="19r0bVvPR7yZA0UiYij7Tv1CBk3noIABvFePbLhCJ4nk3L6A+Fy+RdPPS3STf+a52x4pG2PQK4FAkXK9epnlIA==" saltValue="gQC4yrLvnbJqxYZ0KSEoZA==" spinCount="100000" sqref="D99" name="Government revenues_1_2"/>
    <protectedRange algorithmName="SHA-512" hashValue="19r0bVvPR7yZA0UiYij7Tv1CBk3noIABvFePbLhCJ4nk3L6A+Fy+RdPPS3STf+a52x4pG2PQK4FAkXK9epnlIA==" saltValue="gQC4yrLvnbJqxYZ0KSEoZA==" spinCount="100000" sqref="I99" name="Government revenues_2_3"/>
    <protectedRange algorithmName="SHA-512" hashValue="19r0bVvPR7yZA0UiYij7Tv1CBk3noIABvFePbLhCJ4nk3L6A+Fy+RdPPS3STf+a52x4pG2PQK4FAkXK9epnlIA==" saltValue="gQC4yrLvnbJqxYZ0KSEoZA==" spinCount="100000" sqref="H99" name="Government revenues_1_1_4"/>
    <protectedRange algorithmName="SHA-512" hashValue="19r0bVvPR7yZA0UiYij7Tv1CBk3noIABvFePbLhCJ4nk3L6A+Fy+RdPPS3STf+a52x4pG2PQK4FAkXK9epnlIA==" saltValue="gQC4yrLvnbJqxYZ0KSEoZA==" spinCount="100000" sqref="L52:M53 L99:M99" name="Government revenues_1_1_8"/>
    <protectedRange algorithmName="SHA-512" hashValue="19r0bVvPR7yZA0UiYij7Tv1CBk3noIABvFePbLhCJ4nk3L6A+Fy+RdPPS3STf+a52x4pG2PQK4FAkXK9epnlIA==" saltValue="gQC4yrLvnbJqxYZ0KSEoZA==" spinCount="100000" sqref="C23:C24" name="Government revenues_1_3"/>
    <protectedRange algorithmName="SHA-512" hashValue="19r0bVvPR7yZA0UiYij7Tv1CBk3noIABvFePbLhCJ4nk3L6A+Fy+RdPPS3STf+a52x4pG2PQK4FAkXK9epnlIA==" saltValue="gQC4yrLvnbJqxYZ0KSEoZA==" spinCount="100000" sqref="I23:I24" name="Government revenues_2_4"/>
    <protectedRange algorithmName="SHA-512" hashValue="19r0bVvPR7yZA0UiYij7Tv1CBk3noIABvFePbLhCJ4nk3L6A+Fy+RdPPS3STf+a52x4pG2PQK4FAkXK9epnlIA==" saltValue="gQC4yrLvnbJqxYZ0KSEoZA==" spinCount="100000" sqref="M23:M24 H23:H24" name="Government revenues_1_1_9"/>
    <protectedRange algorithmName="SHA-512" hashValue="19r0bVvPR7yZA0UiYij7Tv1CBk3noIABvFePbLhCJ4nk3L6A+Fy+RdPPS3STf+a52x4pG2PQK4FAkXK9epnlIA==" saltValue="gQC4yrLvnbJqxYZ0KSEoZA==" spinCount="100000" sqref="C34:C35" name="Government revenues_1_4"/>
    <protectedRange algorithmName="SHA-512" hashValue="19r0bVvPR7yZA0UiYij7Tv1CBk3noIABvFePbLhCJ4nk3L6A+Fy+RdPPS3STf+a52x4pG2PQK4FAkXK9epnlIA==" saltValue="gQC4yrLvnbJqxYZ0KSEoZA==" spinCount="100000" sqref="I34:I35" name="Government revenues_2_5"/>
    <protectedRange algorithmName="SHA-512" hashValue="19r0bVvPR7yZA0UiYij7Tv1CBk3noIABvFePbLhCJ4nk3L6A+Fy+RdPPS3STf+a52x4pG2PQK4FAkXK9epnlIA==" saltValue="gQC4yrLvnbJqxYZ0KSEoZA==" spinCount="100000" sqref="M34:M35 H34:H35" name="Government revenues_1_1_10"/>
    <protectedRange algorithmName="SHA-512" hashValue="19r0bVvPR7yZA0UiYij7Tv1CBk3noIABvFePbLhCJ4nk3L6A+Fy+RdPPS3STf+a52x4pG2PQK4FAkXK9epnlIA==" saltValue="gQC4yrLvnbJqxYZ0KSEoZA==" spinCount="100000" sqref="C41:C43" name="Government revenues_1_5"/>
    <protectedRange algorithmName="SHA-512" hashValue="19r0bVvPR7yZA0UiYij7Tv1CBk3noIABvFePbLhCJ4nk3L6A+Fy+RdPPS3STf+a52x4pG2PQK4FAkXK9epnlIA==" saltValue="gQC4yrLvnbJqxYZ0KSEoZA==" spinCount="100000" sqref="I41:I43" name="Government revenues_2_6"/>
    <protectedRange algorithmName="SHA-512" hashValue="19r0bVvPR7yZA0UiYij7Tv1CBk3noIABvFePbLhCJ4nk3L6A+Fy+RdPPS3STf+a52x4pG2PQK4FAkXK9epnlIA==" saltValue="gQC4yrLvnbJqxYZ0KSEoZA==" spinCount="100000" sqref="M41:M43 H41:H43" name="Government revenues_1_1_11"/>
  </protectedRanges>
  <mergeCells count="18">
    <mergeCell ref="C18:K18"/>
    <mergeCell ref="C20:K20"/>
    <mergeCell ref="C137:K137"/>
    <mergeCell ref="C138:K138"/>
    <mergeCell ref="I11:K15"/>
    <mergeCell ref="C16:K16"/>
    <mergeCell ref="C15:G15"/>
    <mergeCell ref="C10:F10"/>
    <mergeCell ref="C11:G11"/>
    <mergeCell ref="C12:G12"/>
    <mergeCell ref="C13:G13"/>
    <mergeCell ref="C14:G14"/>
    <mergeCell ref="D111:K111"/>
    <mergeCell ref="D112:K112"/>
    <mergeCell ref="I143:K143"/>
    <mergeCell ref="C139:K139"/>
    <mergeCell ref="C140:K140"/>
    <mergeCell ref="C142:K142"/>
  </mergeCells>
  <dataValidations count="7">
    <dataValidation type="whole" allowBlank="1" showInputMessage="1" showErrorMessage="1" errorTitle="Veuillez ne pas modifier" error="Veuillez ne pas modifier ces cellules" sqref="C137:C140 I143:K143">
      <formula1>444</formula1>
      <formula2>445</formula2>
    </dataValidation>
    <dataValidation allowBlank="1" showInputMessage="1" showErrorMessage="1" errorTitle="Veuillez ne pas modifier" error="Veuillez ne pas modifier ces cellules" sqref="C143:E143"/>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22:E25 E29:E101">
      <formula1>Revenue_stream_list</formula1>
    </dataValidation>
    <dataValidation type="list" allowBlank="1" showInputMessage="1" showErrorMessage="1" sqref="E26:E28 D22:D101">
      <formula1>Government_entities_list</formula1>
    </dataValidation>
    <dataValidation type="whole" errorStyle="warning" allowBlank="1" showInputMessage="1" showErrorMessage="1" errorTitle="Veuillez ne pas remplir" error="Ces cellules seront complétées automatiquement" sqref="K103 K105">
      <formula1>44444</formula1>
      <formula2>44445</formula2>
    </dataValidation>
    <dataValidation type="list" allowBlank="1" showInputMessage="1" showErrorMessage="1" sqref="C22:C101">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22:J101">
      <formula1>0.1</formula1>
      <formula2>0.2</formula2>
    </dataValidation>
  </dataValidations>
  <hyperlinks>
    <hyperlink ref="C20" r:id="rId1" location="r4-1" display="EITI Requirement 4.1"/>
    <hyperlink ref="C16:K16" r:id="rId2" display="If you have any questions, please contact data@eiti.org"/>
    <hyperlink ref="C139:H139" r:id="rId3" display="Pour la version la plus récente des modèles de données résumées, consultez https://eiti.org/fr/document/modele-donnees-resumees-itie"/>
    <hyperlink ref="C138:H138" r:id="rId4" display="Vous voulez en savoir plus sur votre pays ? Vérifiez si votre pays met en œuvre la Norme ITIE en visitant https://eiti.org/countries"/>
    <hyperlink ref="C140:H140" r:id="rId5" display="Give us your feedback or report a conflict in the data! Write to us at  data@eiti.org"/>
    <hyperlink ref="C20:K20" r:id="rId6" location="r4-1" display="Exigence ITIE 4.1.c: Paiements des entreprises ;  Exigence ITIE 4.7: Déclaration par projet"/>
  </hyperlinks>
  <pageMargins left="0.7" right="0.7" top="0.75" bottom="0.75" header="0.3" footer="0.3"/>
  <pageSetup paperSize="9" orientation="portrait" r:id="rId7"/>
  <ignoredErrors>
    <ignoredError sqref="E26:E28 E23:E24 E34:E35 E41:E43" listDataValidation="1"/>
  </ignoredErrors>
  <drawing r:id="rId8"/>
  <tableParts count="1">
    <tablePart r:id="rId9"/>
  </tableParts>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4B62CD62-4315-4760-9D20-3717CF5F4392}">
          <x14:formula1>
            <xm:f>Listes!$I$11:$I$168</xm:f>
          </x14:formula1>
          <xm:sqref>J104 J106</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7"/>
  <dimension ref="A1:AE246"/>
  <sheetViews>
    <sheetView topLeftCell="I40" zoomScaleNormal="100" workbookViewId="0">
      <selection activeCell="P52" sqref="P52"/>
    </sheetView>
  </sheetViews>
  <sheetFormatPr baseColWidth="10" defaultColWidth="26.28515625" defaultRowHeight="14.25"/>
  <cols>
    <col min="1" max="6" width="26.28515625" style="1"/>
    <col min="7" max="7" width="29" style="1" customWidth="1"/>
    <col min="8" max="9" width="26.28515625" style="1"/>
    <col min="10" max="10" width="18.7109375" style="1" customWidth="1"/>
    <col min="11" max="11" width="29.85546875" style="1" customWidth="1"/>
    <col min="12" max="12" width="4" style="1" customWidth="1"/>
    <col min="13" max="13" width="3.85546875" style="1" customWidth="1"/>
    <col min="14" max="16" width="26.28515625" style="1"/>
    <col min="17" max="17" width="6.85546875" style="1" customWidth="1"/>
    <col min="18" max="18" width="5.28515625" style="1" customWidth="1"/>
    <col min="19" max="19" width="26.28515625" style="1"/>
    <col min="20" max="20" width="39.28515625" style="1" customWidth="1"/>
    <col min="21" max="25" width="26.28515625" style="1"/>
    <col min="26" max="26" width="8.7109375" style="1" customWidth="1"/>
    <col min="27" max="27" width="26.28515625" style="1"/>
    <col min="28" max="28" width="8.42578125" style="1" customWidth="1"/>
    <col min="29" max="16384" width="26.28515625" style="1"/>
  </cols>
  <sheetData>
    <row r="1" spans="1:31" ht="28.5">
      <c r="A1" s="8" t="s">
        <v>967</v>
      </c>
      <c r="B1" s="6"/>
      <c r="C1" s="6"/>
      <c r="D1" s="6"/>
      <c r="E1" s="6"/>
      <c r="F1" s="6"/>
      <c r="G1" s="6"/>
      <c r="H1" s="6"/>
      <c r="I1" s="8" t="s">
        <v>968</v>
      </c>
      <c r="J1" s="6"/>
      <c r="K1" s="8" t="s">
        <v>1277</v>
      </c>
      <c r="L1" s="6"/>
      <c r="M1" s="6"/>
      <c r="N1" s="8" t="s">
        <v>1279</v>
      </c>
      <c r="O1" s="8"/>
      <c r="P1" s="6"/>
      <c r="Q1" s="6"/>
      <c r="R1" s="6"/>
      <c r="S1" s="8" t="s">
        <v>1388</v>
      </c>
      <c r="T1" s="6"/>
      <c r="U1" s="6"/>
      <c r="V1" s="6"/>
      <c r="W1" s="6"/>
      <c r="X1" s="6"/>
      <c r="Y1" s="6"/>
      <c r="Z1" s="6"/>
      <c r="AA1" s="8" t="s">
        <v>1455</v>
      </c>
      <c r="AB1" s="6"/>
      <c r="AC1" s="8" t="s">
        <v>1459</v>
      </c>
      <c r="AE1" s="8" t="s">
        <v>2120</v>
      </c>
    </row>
    <row r="2" spans="1:31" ht="30">
      <c r="A2" s="8" t="s">
        <v>721</v>
      </c>
      <c r="B2" s="8" t="s">
        <v>722</v>
      </c>
      <c r="C2" s="8" t="s">
        <v>1471</v>
      </c>
      <c r="D2" s="8" t="s">
        <v>723</v>
      </c>
      <c r="E2" s="8" t="s">
        <v>1270</v>
      </c>
      <c r="F2" s="8" t="s">
        <v>1271</v>
      </c>
      <c r="G2" s="8" t="s">
        <v>1472</v>
      </c>
      <c r="H2" s="6"/>
      <c r="I2" s="6" t="s">
        <v>969</v>
      </c>
      <c r="J2" s="6"/>
      <c r="K2" s="6" t="s">
        <v>1473</v>
      </c>
      <c r="L2" s="6"/>
      <c r="M2" s="6"/>
      <c r="N2" s="9" t="s">
        <v>1350</v>
      </c>
      <c r="O2" s="9" t="s">
        <v>2375</v>
      </c>
      <c r="P2" s="9" t="s">
        <v>1351</v>
      </c>
      <c r="Q2" s="6"/>
      <c r="R2" s="6"/>
      <c r="S2" s="8" t="s">
        <v>1389</v>
      </c>
      <c r="T2" s="8" t="s">
        <v>1387</v>
      </c>
      <c r="U2" s="8" t="s">
        <v>1352</v>
      </c>
      <c r="V2" s="8" t="s">
        <v>1474</v>
      </c>
      <c r="W2" s="8" t="s">
        <v>1475</v>
      </c>
      <c r="X2" s="8" t="s">
        <v>1476</v>
      </c>
      <c r="Y2" s="8" t="s">
        <v>1477</v>
      </c>
      <c r="Z2" s="6"/>
      <c r="AA2" s="8" t="s">
        <v>1407</v>
      </c>
      <c r="AB2" s="6"/>
      <c r="AC2" s="6" t="s">
        <v>1458</v>
      </c>
      <c r="AE2" s="1" t="s">
        <v>2119</v>
      </c>
    </row>
    <row r="3" spans="1:31" ht="42.75">
      <c r="A3" s="6" t="s">
        <v>0</v>
      </c>
      <c r="B3" s="6" t="s">
        <v>1</v>
      </c>
      <c r="C3" s="6" t="s">
        <v>2</v>
      </c>
      <c r="D3" s="6" t="s">
        <v>724</v>
      </c>
      <c r="E3" s="6" t="s">
        <v>974</v>
      </c>
      <c r="F3" s="6">
        <v>971</v>
      </c>
      <c r="G3" s="6" t="s">
        <v>975</v>
      </c>
      <c r="H3" s="6"/>
      <c r="I3" s="6" t="s">
        <v>1479</v>
      </c>
      <c r="J3" s="6"/>
      <c r="K3" s="10" t="s">
        <v>2374</v>
      </c>
      <c r="L3" s="6"/>
      <c r="M3" s="6"/>
      <c r="N3" s="11" t="s">
        <v>1315</v>
      </c>
      <c r="O3" s="12" t="s">
        <v>2376</v>
      </c>
      <c r="P3" s="12" t="s">
        <v>2377</v>
      </c>
      <c r="Q3" s="6"/>
      <c r="R3" s="6"/>
      <c r="S3" s="6" t="s">
        <v>1425</v>
      </c>
      <c r="T3" s="6" t="s">
        <v>1426</v>
      </c>
      <c r="U3" s="6" t="s">
        <v>1355</v>
      </c>
      <c r="V3" s="6" t="s">
        <v>1390</v>
      </c>
      <c r="W3" s="6" t="s">
        <v>1391</v>
      </c>
      <c r="X3" s="6" t="s">
        <v>1480</v>
      </c>
      <c r="Y3" s="6" t="s">
        <v>1481</v>
      </c>
      <c r="Z3" s="6"/>
      <c r="AA3" s="6" t="s">
        <v>1482</v>
      </c>
      <c r="AB3" s="6"/>
      <c r="AC3" s="6" t="s">
        <v>1460</v>
      </c>
      <c r="AE3" s="1" t="s">
        <v>2122</v>
      </c>
    </row>
    <row r="4" spans="1:31" ht="42.75">
      <c r="A4" s="1" t="s">
        <v>582</v>
      </c>
      <c r="B4" s="1" t="s">
        <v>583</v>
      </c>
      <c r="C4" s="1" t="s">
        <v>584</v>
      </c>
      <c r="D4" s="1" t="s">
        <v>925</v>
      </c>
      <c r="E4" s="1" t="s">
        <v>1991</v>
      </c>
      <c r="F4" s="1">
        <v>710</v>
      </c>
      <c r="G4" s="1" t="s">
        <v>1992</v>
      </c>
      <c r="H4" s="6"/>
      <c r="I4" s="6" t="s">
        <v>1483</v>
      </c>
      <c r="J4" s="6"/>
      <c r="K4" s="13" t="s">
        <v>1463</v>
      </c>
      <c r="L4" s="6"/>
      <c r="M4" s="6"/>
      <c r="N4" s="11" t="s">
        <v>1303</v>
      </c>
      <c r="O4" s="12" t="s">
        <v>2378</v>
      </c>
      <c r="P4" s="12" t="s">
        <v>2379</v>
      </c>
      <c r="Q4" s="6"/>
      <c r="R4" s="6"/>
      <c r="S4" s="6" t="s">
        <v>1484</v>
      </c>
      <c r="T4" s="6" t="s">
        <v>1427</v>
      </c>
      <c r="U4" s="6" t="s">
        <v>1356</v>
      </c>
      <c r="V4" s="6" t="s">
        <v>1485</v>
      </c>
      <c r="W4" s="6" t="s">
        <v>1486</v>
      </c>
      <c r="X4" s="6" t="s">
        <v>1487</v>
      </c>
      <c r="Y4" s="6" t="s">
        <v>1488</v>
      </c>
      <c r="Z4" s="6"/>
      <c r="AA4" s="6" t="s">
        <v>1489</v>
      </c>
      <c r="AB4" s="6"/>
      <c r="AC4" s="6" t="s">
        <v>1461</v>
      </c>
      <c r="AE4" s="1" t="s">
        <v>2123</v>
      </c>
    </row>
    <row r="5" spans="1:31" ht="28.5">
      <c r="A5" s="6" t="s">
        <v>5</v>
      </c>
      <c r="B5" s="6" t="s">
        <v>6</v>
      </c>
      <c r="C5" s="6" t="s">
        <v>7</v>
      </c>
      <c r="D5" s="6" t="s">
        <v>726</v>
      </c>
      <c r="E5" s="6" t="s">
        <v>976</v>
      </c>
      <c r="F5" s="6">
        <v>8</v>
      </c>
      <c r="G5" s="6" t="s">
        <v>977</v>
      </c>
      <c r="H5" s="6"/>
      <c r="I5" s="6" t="s">
        <v>970</v>
      </c>
      <c r="J5" s="6"/>
      <c r="K5" s="6" t="s">
        <v>1490</v>
      </c>
      <c r="L5" s="6"/>
      <c r="M5" s="6"/>
      <c r="N5" s="11" t="s">
        <v>1293</v>
      </c>
      <c r="O5" s="12" t="s">
        <v>2380</v>
      </c>
      <c r="P5" s="12" t="s">
        <v>2381</v>
      </c>
      <c r="Q5" s="6"/>
      <c r="R5" s="6"/>
      <c r="S5" s="6" t="s">
        <v>1392</v>
      </c>
      <c r="T5" s="6" t="s">
        <v>1358</v>
      </c>
      <c r="U5" s="6" t="s">
        <v>1357</v>
      </c>
      <c r="V5" s="6" t="s">
        <v>1491</v>
      </c>
      <c r="W5" s="6" t="s">
        <v>1492</v>
      </c>
      <c r="X5" s="6" t="s">
        <v>1493</v>
      </c>
      <c r="Y5" s="6" t="s">
        <v>1494</v>
      </c>
      <c r="Z5" s="6"/>
      <c r="AA5" s="6" t="s">
        <v>1495</v>
      </c>
      <c r="AB5" s="6"/>
      <c r="AC5" s="6" t="s">
        <v>1496</v>
      </c>
      <c r="AE5" s="1" t="s">
        <v>2124</v>
      </c>
    </row>
    <row r="6" spans="1:31">
      <c r="A6" s="6" t="s">
        <v>8</v>
      </c>
      <c r="B6" s="6" t="s">
        <v>9</v>
      </c>
      <c r="C6" s="6" t="s">
        <v>10</v>
      </c>
      <c r="D6" s="6" t="s">
        <v>727</v>
      </c>
      <c r="E6" s="6" t="s">
        <v>1036</v>
      </c>
      <c r="F6" s="6">
        <v>12</v>
      </c>
      <c r="G6" s="6" t="s">
        <v>1037</v>
      </c>
      <c r="H6" s="6"/>
      <c r="I6" s="6" t="s">
        <v>2519</v>
      </c>
      <c r="J6" s="6"/>
      <c r="K6" s="6" t="s">
        <v>1497</v>
      </c>
      <c r="L6" s="6"/>
      <c r="M6" s="6"/>
      <c r="N6" s="11" t="s">
        <v>1348</v>
      </c>
      <c r="O6" s="12" t="s">
        <v>2382</v>
      </c>
      <c r="P6" s="12" t="s">
        <v>2383</v>
      </c>
      <c r="Q6" s="6"/>
      <c r="R6" s="6"/>
      <c r="S6" s="6" t="s">
        <v>1393</v>
      </c>
      <c r="T6" s="6" t="s">
        <v>1360</v>
      </c>
      <c r="U6" s="6" t="s">
        <v>1359</v>
      </c>
      <c r="V6" s="6" t="s">
        <v>1498</v>
      </c>
      <c r="W6" s="6" t="s">
        <v>1499</v>
      </c>
      <c r="X6" s="6" t="s">
        <v>1500</v>
      </c>
      <c r="Y6" s="6" t="s">
        <v>1501</v>
      </c>
      <c r="Z6" s="6"/>
      <c r="AA6" s="6" t="s">
        <v>2096</v>
      </c>
      <c r="AB6" s="6"/>
      <c r="AC6" s="6" t="s">
        <v>1462</v>
      </c>
      <c r="AE6" s="1" t="s">
        <v>2125</v>
      </c>
    </row>
    <row r="7" spans="1:31" ht="57">
      <c r="A7" s="1" t="s">
        <v>231</v>
      </c>
      <c r="B7" s="1" t="s">
        <v>232</v>
      </c>
      <c r="C7" s="1" t="s">
        <v>233</v>
      </c>
      <c r="D7" s="1" t="s">
        <v>804</v>
      </c>
      <c r="E7" s="1" t="s">
        <v>1745</v>
      </c>
      <c r="F7" s="1">
        <v>978</v>
      </c>
      <c r="G7" s="1" t="s">
        <v>1746</v>
      </c>
      <c r="H7" s="6"/>
      <c r="I7" s="6" t="s">
        <v>1502</v>
      </c>
      <c r="J7" s="6"/>
      <c r="K7" s="6" t="s">
        <v>1503</v>
      </c>
      <c r="L7" s="6"/>
      <c r="N7" s="11" t="s">
        <v>1288</v>
      </c>
      <c r="O7" s="12" t="s">
        <v>2384</v>
      </c>
      <c r="P7" s="12" t="s">
        <v>2385</v>
      </c>
      <c r="Q7" s="6"/>
      <c r="R7" s="6"/>
      <c r="S7" s="6" t="s">
        <v>1504</v>
      </c>
      <c r="T7" s="6" t="s">
        <v>1428</v>
      </c>
      <c r="U7" s="6" t="s">
        <v>1361</v>
      </c>
      <c r="V7" s="6" t="s">
        <v>1505</v>
      </c>
      <c r="W7" s="6" t="s">
        <v>1394</v>
      </c>
      <c r="X7" s="6" t="s">
        <v>1506</v>
      </c>
      <c r="Y7" s="6" t="s">
        <v>1507</v>
      </c>
      <c r="Z7" s="6"/>
      <c r="AA7" s="6" t="s">
        <v>1508</v>
      </c>
      <c r="AB7" s="6"/>
      <c r="AC7" s="6" t="s">
        <v>1509</v>
      </c>
      <c r="AE7" s="1" t="s">
        <v>2121</v>
      </c>
    </row>
    <row r="8" spans="1:31" ht="28.5">
      <c r="A8" s="6" t="s">
        <v>14</v>
      </c>
      <c r="B8" s="6" t="s">
        <v>15</v>
      </c>
      <c r="C8" s="6" t="s">
        <v>16</v>
      </c>
      <c r="D8" s="6" t="s">
        <v>729</v>
      </c>
      <c r="E8" s="6" t="s">
        <v>1518</v>
      </c>
      <c r="F8" s="6">
        <v>978</v>
      </c>
      <c r="G8" s="6" t="s">
        <v>1519</v>
      </c>
      <c r="H8" s="6"/>
      <c r="I8" s="6"/>
      <c r="J8" s="6"/>
      <c r="K8" s="6"/>
      <c r="L8" s="6"/>
      <c r="M8" s="6"/>
      <c r="N8" s="11" t="s">
        <v>1326</v>
      </c>
      <c r="O8" s="12" t="s">
        <v>2386</v>
      </c>
      <c r="P8" s="12" t="s">
        <v>2387</v>
      </c>
      <c r="Q8" s="6"/>
      <c r="R8" s="6"/>
      <c r="S8" s="6" t="s">
        <v>1429</v>
      </c>
      <c r="T8" s="6" t="s">
        <v>1430</v>
      </c>
      <c r="U8" s="6" t="s">
        <v>1362</v>
      </c>
      <c r="V8" s="6" t="s">
        <v>1512</v>
      </c>
      <c r="W8" s="6" t="s">
        <v>1513</v>
      </c>
      <c r="X8" s="6" t="s">
        <v>1514</v>
      </c>
      <c r="Y8" s="6" t="s">
        <v>1515</v>
      </c>
      <c r="Z8" s="6"/>
      <c r="AA8" s="6" t="s">
        <v>1516</v>
      </c>
      <c r="AB8" s="6"/>
      <c r="AC8" s="6" t="s">
        <v>1517</v>
      </c>
    </row>
    <row r="9" spans="1:31" ht="57">
      <c r="A9" s="6" t="s">
        <v>17</v>
      </c>
      <c r="B9" s="6" t="s">
        <v>18</v>
      </c>
      <c r="C9" s="6" t="s">
        <v>19</v>
      </c>
      <c r="D9" s="6" t="s">
        <v>730</v>
      </c>
      <c r="E9" s="6" t="s">
        <v>982</v>
      </c>
      <c r="F9" s="6">
        <v>973</v>
      </c>
      <c r="G9" s="6" t="s">
        <v>983</v>
      </c>
      <c r="H9" s="6"/>
      <c r="I9" s="8" t="s">
        <v>1278</v>
      </c>
      <c r="J9" s="6"/>
      <c r="K9" s="6"/>
      <c r="L9" s="6"/>
      <c r="M9" s="6"/>
      <c r="N9" s="11" t="s">
        <v>1287</v>
      </c>
      <c r="O9" s="12" t="s">
        <v>2388</v>
      </c>
      <c r="P9" s="12" t="s">
        <v>2389</v>
      </c>
      <c r="Q9" s="6"/>
      <c r="R9" s="6"/>
      <c r="S9" s="6" t="s">
        <v>1520</v>
      </c>
      <c r="T9" s="6" t="s">
        <v>1433</v>
      </c>
      <c r="U9" s="6" t="s">
        <v>1363</v>
      </c>
      <c r="V9" s="6" t="s">
        <v>1521</v>
      </c>
      <c r="W9" s="6" t="s">
        <v>1522</v>
      </c>
      <c r="X9" s="6" t="s">
        <v>1431</v>
      </c>
      <c r="Y9" s="6" t="s">
        <v>1523</v>
      </c>
      <c r="Z9" s="6"/>
      <c r="AA9" s="6" t="s">
        <v>1524</v>
      </c>
      <c r="AB9" s="6"/>
      <c r="AC9" s="6"/>
    </row>
    <row r="10" spans="1:31" ht="57">
      <c r="A10" s="6" t="s">
        <v>20</v>
      </c>
      <c r="B10" s="6" t="s">
        <v>21</v>
      </c>
      <c r="C10" s="6" t="s">
        <v>22</v>
      </c>
      <c r="D10" s="6" t="s">
        <v>731</v>
      </c>
      <c r="E10" s="6" t="s">
        <v>1171</v>
      </c>
      <c r="F10" s="6">
        <v>951</v>
      </c>
      <c r="G10" s="6" t="s">
        <v>1172</v>
      </c>
      <c r="H10" s="6"/>
      <c r="I10" s="7" t="s">
        <v>1525</v>
      </c>
      <c r="J10" s="7" t="s">
        <v>1526</v>
      </c>
      <c r="K10" s="14" t="s">
        <v>1527</v>
      </c>
      <c r="L10" s="6"/>
      <c r="M10" s="6"/>
      <c r="N10" s="11" t="s">
        <v>1330</v>
      </c>
      <c r="O10" s="12" t="s">
        <v>2390</v>
      </c>
      <c r="P10" s="12" t="s">
        <v>2391</v>
      </c>
      <c r="Q10" s="6"/>
      <c r="R10" s="6"/>
      <c r="S10" s="6" t="s">
        <v>1528</v>
      </c>
      <c r="T10" s="6" t="s">
        <v>1434</v>
      </c>
      <c r="U10" s="6" t="s">
        <v>1364</v>
      </c>
      <c r="V10" s="6" t="s">
        <v>1529</v>
      </c>
      <c r="W10" s="6" t="s">
        <v>1530</v>
      </c>
      <c r="X10" s="6" t="s">
        <v>1531</v>
      </c>
      <c r="Y10" s="6" t="s">
        <v>1532</v>
      </c>
      <c r="Z10" s="6"/>
      <c r="AA10" s="6"/>
      <c r="AB10" s="6"/>
      <c r="AC10" s="6"/>
    </row>
    <row r="11" spans="1:31" ht="57">
      <c r="A11" s="6" t="s">
        <v>23</v>
      </c>
      <c r="B11" s="6" t="s">
        <v>24</v>
      </c>
      <c r="C11" s="6" t="s">
        <v>25</v>
      </c>
      <c r="D11" s="6" t="s">
        <v>732</v>
      </c>
      <c r="E11" s="6" t="s">
        <v>1537</v>
      </c>
      <c r="F11" s="6">
        <v>951</v>
      </c>
      <c r="G11" s="6" t="s">
        <v>1538</v>
      </c>
      <c r="H11" s="6"/>
      <c r="I11" s="15" t="s">
        <v>972</v>
      </c>
      <c r="J11" s="15">
        <v>784</v>
      </c>
      <c r="K11" s="16" t="s">
        <v>973</v>
      </c>
      <c r="L11" s="6"/>
      <c r="M11" s="6"/>
      <c r="N11" s="11" t="s">
        <v>1344</v>
      </c>
      <c r="O11" s="12" t="s">
        <v>2392</v>
      </c>
      <c r="P11" s="12" t="s">
        <v>2393</v>
      </c>
      <c r="Q11" s="6"/>
      <c r="R11" s="6"/>
      <c r="S11" s="6" t="s">
        <v>1435</v>
      </c>
      <c r="T11" s="6" t="s">
        <v>1436</v>
      </c>
      <c r="U11" s="6" t="s">
        <v>1365</v>
      </c>
      <c r="V11" s="6" t="s">
        <v>1533</v>
      </c>
      <c r="W11" s="6" t="s">
        <v>1534</v>
      </c>
      <c r="X11" s="6" t="s">
        <v>1535</v>
      </c>
      <c r="Y11" s="6" t="s">
        <v>1536</v>
      </c>
      <c r="Z11" s="6"/>
      <c r="AA11" s="6"/>
      <c r="AB11" s="6"/>
      <c r="AC11" s="6"/>
    </row>
    <row r="12" spans="1:31" ht="42.75">
      <c r="A12" s="1" t="s">
        <v>442</v>
      </c>
      <c r="B12" s="1" t="s">
        <v>443</v>
      </c>
      <c r="C12" s="1" t="s">
        <v>444</v>
      </c>
      <c r="D12" s="1" t="s">
        <v>877</v>
      </c>
      <c r="E12" s="1" t="s">
        <v>1900</v>
      </c>
      <c r="F12" s="1">
        <v>532</v>
      </c>
      <c r="G12" s="1" t="s">
        <v>1901</v>
      </c>
      <c r="H12" s="6"/>
      <c r="I12" s="15" t="s">
        <v>1539</v>
      </c>
      <c r="J12" s="15">
        <v>971</v>
      </c>
      <c r="K12" s="16" t="s">
        <v>1540</v>
      </c>
      <c r="L12" s="6"/>
      <c r="M12" s="6"/>
      <c r="N12" s="11" t="s">
        <v>1307</v>
      </c>
      <c r="O12" s="12" t="s">
        <v>2394</v>
      </c>
      <c r="P12" s="12" t="s">
        <v>2395</v>
      </c>
      <c r="Q12" s="6"/>
      <c r="R12" s="6"/>
      <c r="S12" s="6" t="s">
        <v>1437</v>
      </c>
      <c r="T12" s="6" t="s">
        <v>1438</v>
      </c>
      <c r="U12" s="6" t="s">
        <v>1366</v>
      </c>
      <c r="V12" s="6" t="s">
        <v>1541</v>
      </c>
      <c r="W12" s="6" t="s">
        <v>1395</v>
      </c>
      <c r="X12" s="6" t="s">
        <v>1542</v>
      </c>
      <c r="Y12" s="6" t="s">
        <v>1543</v>
      </c>
      <c r="Z12" s="6"/>
      <c r="AA12" s="6"/>
      <c r="AB12" s="6"/>
      <c r="AC12" s="6"/>
    </row>
    <row r="13" spans="1:31" ht="42.75">
      <c r="A13" s="1" t="s">
        <v>552</v>
      </c>
      <c r="B13" s="1" t="s">
        <v>553</v>
      </c>
      <c r="C13" s="1" t="s">
        <v>554</v>
      </c>
      <c r="D13" s="1" t="s">
        <v>915</v>
      </c>
      <c r="E13" s="1" t="s">
        <v>1972</v>
      </c>
      <c r="F13" s="1">
        <v>682</v>
      </c>
      <c r="G13" s="1" t="s">
        <v>1973</v>
      </c>
      <c r="H13" s="6"/>
      <c r="I13" s="15" t="s">
        <v>1544</v>
      </c>
      <c r="J13" s="15">
        <v>8</v>
      </c>
      <c r="K13" s="16" t="s">
        <v>1545</v>
      </c>
      <c r="L13" s="6"/>
      <c r="M13" s="6"/>
      <c r="N13" s="11" t="s">
        <v>1296</v>
      </c>
      <c r="O13" s="12" t="s">
        <v>2396</v>
      </c>
      <c r="P13" s="12" t="s">
        <v>2397</v>
      </c>
      <c r="Q13" s="6"/>
      <c r="R13" s="6"/>
      <c r="S13" s="6" t="s">
        <v>1439</v>
      </c>
      <c r="T13" s="6" t="s">
        <v>1440</v>
      </c>
      <c r="U13" s="6" t="s">
        <v>1367</v>
      </c>
      <c r="V13" s="6" t="s">
        <v>1546</v>
      </c>
      <c r="W13" s="6" t="s">
        <v>1547</v>
      </c>
      <c r="X13" s="6" t="s">
        <v>1548</v>
      </c>
      <c r="Y13" s="6" t="s">
        <v>1549</v>
      </c>
      <c r="Z13" s="6"/>
      <c r="AA13" s="6"/>
      <c r="AB13" s="6"/>
      <c r="AC13" s="6"/>
    </row>
    <row r="14" spans="1:31" ht="42.75">
      <c r="A14" s="6" t="s">
        <v>26</v>
      </c>
      <c r="B14" s="6" t="s">
        <v>27</v>
      </c>
      <c r="C14" s="6" t="s">
        <v>28</v>
      </c>
      <c r="D14" s="6" t="s">
        <v>733</v>
      </c>
      <c r="E14" s="6" t="s">
        <v>984</v>
      </c>
      <c r="F14" s="6">
        <v>32</v>
      </c>
      <c r="G14" s="6" t="s">
        <v>985</v>
      </c>
      <c r="H14" s="6"/>
      <c r="I14" s="15" t="s">
        <v>1550</v>
      </c>
      <c r="J14" s="15">
        <v>51</v>
      </c>
      <c r="K14" s="16" t="s">
        <v>1551</v>
      </c>
      <c r="L14" s="6"/>
      <c r="M14" s="6"/>
      <c r="N14" s="11" t="s">
        <v>1300</v>
      </c>
      <c r="O14" s="12" t="s">
        <v>2398</v>
      </c>
      <c r="P14" s="12" t="s">
        <v>2399</v>
      </c>
      <c r="Q14" s="6"/>
      <c r="R14" s="6"/>
      <c r="S14" s="6" t="s">
        <v>1441</v>
      </c>
      <c r="T14" s="6" t="s">
        <v>1442</v>
      </c>
      <c r="U14" s="6" t="s">
        <v>1368</v>
      </c>
      <c r="V14" s="6" t="s">
        <v>1552</v>
      </c>
      <c r="W14" s="6" t="s">
        <v>1553</v>
      </c>
      <c r="X14" s="6" t="s">
        <v>1554</v>
      </c>
      <c r="Y14" s="6" t="s">
        <v>1555</v>
      </c>
      <c r="Z14" s="6"/>
      <c r="AA14" s="6"/>
      <c r="AB14" s="6"/>
      <c r="AC14" s="6"/>
    </row>
    <row r="15" spans="1:31" ht="42.75">
      <c r="A15" s="6" t="s">
        <v>29</v>
      </c>
      <c r="B15" s="6" t="s">
        <v>30</v>
      </c>
      <c r="C15" s="6" t="s">
        <v>31</v>
      </c>
      <c r="D15" s="6" t="s">
        <v>734</v>
      </c>
      <c r="E15" s="6" t="s">
        <v>978</v>
      </c>
      <c r="F15" s="6">
        <v>51</v>
      </c>
      <c r="G15" s="6" t="s">
        <v>979</v>
      </c>
      <c r="H15" s="6"/>
      <c r="I15" s="15" t="s">
        <v>980</v>
      </c>
      <c r="J15" s="15">
        <v>532</v>
      </c>
      <c r="K15" s="16" t="s">
        <v>981</v>
      </c>
      <c r="L15" s="6"/>
      <c r="M15" s="6"/>
      <c r="N15" s="11" t="s">
        <v>1298</v>
      </c>
      <c r="O15" s="12" t="s">
        <v>2400</v>
      </c>
      <c r="P15" s="12" t="s">
        <v>2401</v>
      </c>
      <c r="Q15" s="6"/>
      <c r="R15" s="6"/>
      <c r="S15" s="6" t="s">
        <v>1557</v>
      </c>
      <c r="T15" s="6" t="s">
        <v>1370</v>
      </c>
      <c r="U15" s="6" t="s">
        <v>1369</v>
      </c>
      <c r="V15" s="6" t="s">
        <v>1558</v>
      </c>
      <c r="W15" s="6" t="s">
        <v>1559</v>
      </c>
      <c r="X15" s="6" t="s">
        <v>1560</v>
      </c>
      <c r="Y15" s="6" t="s">
        <v>1561</v>
      </c>
      <c r="Z15" s="6"/>
      <c r="AA15" s="6"/>
      <c r="AB15" s="6"/>
      <c r="AC15" s="6"/>
    </row>
    <row r="16" spans="1:31" ht="28.5">
      <c r="A16" s="6" t="s">
        <v>32</v>
      </c>
      <c r="B16" s="6" t="s">
        <v>33</v>
      </c>
      <c r="C16" s="6" t="s">
        <v>34</v>
      </c>
      <c r="D16" s="6" t="s">
        <v>735</v>
      </c>
      <c r="E16" s="6" t="s">
        <v>988</v>
      </c>
      <c r="F16" s="6">
        <v>533</v>
      </c>
      <c r="G16" s="6" t="s">
        <v>989</v>
      </c>
      <c r="H16" s="6"/>
      <c r="I16" s="15" t="s">
        <v>1562</v>
      </c>
      <c r="J16" s="15">
        <v>973</v>
      </c>
      <c r="K16" s="16" t="s">
        <v>1563</v>
      </c>
      <c r="L16" s="6"/>
      <c r="M16" s="6"/>
      <c r="N16" s="11" t="s">
        <v>1329</v>
      </c>
      <c r="O16" s="12" t="s">
        <v>2402</v>
      </c>
      <c r="P16" s="12" t="s">
        <v>2403</v>
      </c>
      <c r="Q16" s="6"/>
      <c r="R16" s="6"/>
      <c r="S16" s="6" t="s">
        <v>1397</v>
      </c>
      <c r="T16" s="6" t="s">
        <v>1372</v>
      </c>
      <c r="U16" s="6" t="s">
        <v>1371</v>
      </c>
      <c r="V16" s="6" t="s">
        <v>1396</v>
      </c>
      <c r="W16" s="6" t="s">
        <v>1564</v>
      </c>
      <c r="X16" s="6" t="s">
        <v>1565</v>
      </c>
      <c r="Y16" s="6" t="s">
        <v>1566</v>
      </c>
      <c r="Z16" s="6"/>
      <c r="AA16" s="6"/>
      <c r="AB16" s="6"/>
      <c r="AC16" s="6"/>
    </row>
    <row r="17" spans="1:29" ht="28.5">
      <c r="A17" s="6" t="s">
        <v>35</v>
      </c>
      <c r="B17" s="6" t="s">
        <v>36</v>
      </c>
      <c r="C17" s="6" t="s">
        <v>37</v>
      </c>
      <c r="D17" s="6" t="s">
        <v>736</v>
      </c>
      <c r="E17" s="6" t="s">
        <v>986</v>
      </c>
      <c r="F17" s="6">
        <v>36</v>
      </c>
      <c r="G17" s="6" t="s">
        <v>987</v>
      </c>
      <c r="H17" s="6"/>
      <c r="I17" s="15" t="s">
        <v>1569</v>
      </c>
      <c r="J17" s="15">
        <v>32</v>
      </c>
      <c r="K17" s="16" t="s">
        <v>1570</v>
      </c>
      <c r="L17" s="6"/>
      <c r="M17" s="6"/>
      <c r="N17" s="11" t="s">
        <v>1331</v>
      </c>
      <c r="O17" s="12" t="s">
        <v>2404</v>
      </c>
      <c r="P17" s="12" t="s">
        <v>2405</v>
      </c>
      <c r="Q17" s="6"/>
      <c r="R17" s="6"/>
      <c r="S17" s="6" t="s">
        <v>1415</v>
      </c>
      <c r="T17" s="6" t="s">
        <v>1443</v>
      </c>
      <c r="U17" s="6" t="s">
        <v>1373</v>
      </c>
      <c r="V17" s="6" t="s">
        <v>1398</v>
      </c>
      <c r="W17" s="6" t="s">
        <v>1399</v>
      </c>
      <c r="X17" s="6" t="s">
        <v>1414</v>
      </c>
      <c r="Y17" s="6" t="s">
        <v>1571</v>
      </c>
      <c r="Z17" s="6"/>
      <c r="AA17" s="6"/>
      <c r="AB17" s="6"/>
      <c r="AC17" s="6"/>
    </row>
    <row r="18" spans="1:29" ht="28.5">
      <c r="A18" s="6" t="s">
        <v>38</v>
      </c>
      <c r="B18" s="6" t="s">
        <v>39</v>
      </c>
      <c r="C18" s="6" t="s">
        <v>40</v>
      </c>
      <c r="D18" s="6" t="s">
        <v>737</v>
      </c>
      <c r="E18" s="6" t="s">
        <v>1567</v>
      </c>
      <c r="F18" s="6">
        <v>978</v>
      </c>
      <c r="G18" s="6" t="s">
        <v>1568</v>
      </c>
      <c r="H18" s="6"/>
      <c r="I18" s="15" t="s">
        <v>1572</v>
      </c>
      <c r="J18" s="15">
        <v>36</v>
      </c>
      <c r="K18" s="16" t="s">
        <v>1573</v>
      </c>
      <c r="L18" s="6"/>
      <c r="M18" s="6"/>
      <c r="N18" s="11" t="s">
        <v>1301</v>
      </c>
      <c r="O18" s="12" t="s">
        <v>2406</v>
      </c>
      <c r="P18" s="12" t="s">
        <v>2407</v>
      </c>
      <c r="Q18" s="6"/>
      <c r="R18" s="6"/>
      <c r="S18" s="6" t="s">
        <v>1416</v>
      </c>
      <c r="T18" s="6" t="s">
        <v>1444</v>
      </c>
      <c r="U18" s="6" t="s">
        <v>1374</v>
      </c>
      <c r="V18" s="6" t="s">
        <v>1574</v>
      </c>
      <c r="W18" s="6" t="s">
        <v>1575</v>
      </c>
      <c r="X18" s="6" t="s">
        <v>1576</v>
      </c>
      <c r="Y18" s="6" t="s">
        <v>1577</v>
      </c>
      <c r="Z18" s="6"/>
      <c r="AA18" s="6"/>
      <c r="AB18" s="6"/>
      <c r="AC18" s="6"/>
    </row>
    <row r="19" spans="1:29" ht="28.5">
      <c r="A19" s="6" t="s">
        <v>41</v>
      </c>
      <c r="B19" s="6" t="s">
        <v>42</v>
      </c>
      <c r="C19" s="6" t="s">
        <v>43</v>
      </c>
      <c r="D19" s="6" t="s">
        <v>738</v>
      </c>
      <c r="E19" s="6" t="s">
        <v>990</v>
      </c>
      <c r="F19" s="6">
        <v>944</v>
      </c>
      <c r="G19" s="6" t="s">
        <v>991</v>
      </c>
      <c r="H19" s="6"/>
      <c r="I19" s="15" t="s">
        <v>1578</v>
      </c>
      <c r="J19" s="15">
        <v>533</v>
      </c>
      <c r="K19" s="16" t="s">
        <v>1579</v>
      </c>
      <c r="L19" s="6"/>
      <c r="M19" s="6"/>
      <c r="N19" s="11" t="s">
        <v>1319</v>
      </c>
      <c r="O19" s="12" t="s">
        <v>2408</v>
      </c>
      <c r="P19" s="12" t="s">
        <v>2409</v>
      </c>
      <c r="Q19" s="6"/>
      <c r="R19" s="6"/>
      <c r="S19" s="6" t="s">
        <v>1417</v>
      </c>
      <c r="T19" s="6" t="s">
        <v>1445</v>
      </c>
      <c r="U19" s="6" t="s">
        <v>1375</v>
      </c>
      <c r="V19" s="6" t="s">
        <v>1580</v>
      </c>
      <c r="W19" s="6" t="s">
        <v>1581</v>
      </c>
      <c r="X19" s="6" t="s">
        <v>1582</v>
      </c>
      <c r="Y19" s="6" t="s">
        <v>1583</v>
      </c>
      <c r="Z19" s="6"/>
      <c r="AA19" s="6"/>
      <c r="AB19" s="6"/>
      <c r="AC19" s="6"/>
    </row>
    <row r="20" spans="1:29" ht="28.5">
      <c r="A20" s="6" t="s">
        <v>44</v>
      </c>
      <c r="B20" s="6" t="s">
        <v>45</v>
      </c>
      <c r="C20" s="6" t="s">
        <v>46</v>
      </c>
      <c r="D20" s="6" t="s">
        <v>739</v>
      </c>
      <c r="E20" s="6" t="s">
        <v>1009</v>
      </c>
      <c r="F20" s="6">
        <v>44</v>
      </c>
      <c r="G20" s="6" t="s">
        <v>1010</v>
      </c>
      <c r="H20" s="6"/>
      <c r="I20" s="15" t="s">
        <v>1584</v>
      </c>
      <c r="J20" s="15">
        <v>944</v>
      </c>
      <c r="K20" s="16" t="s">
        <v>1585</v>
      </c>
      <c r="L20" s="6"/>
      <c r="M20" s="6"/>
      <c r="N20" s="11" t="s">
        <v>1302</v>
      </c>
      <c r="O20" s="12" t="s">
        <v>2410</v>
      </c>
      <c r="P20" s="12" t="s">
        <v>2411</v>
      </c>
      <c r="Q20" s="6"/>
      <c r="R20" s="6"/>
      <c r="S20" s="6" t="s">
        <v>1586</v>
      </c>
      <c r="T20" s="6" t="s">
        <v>1446</v>
      </c>
      <c r="U20" s="6" t="s">
        <v>1376</v>
      </c>
      <c r="V20" s="6" t="s">
        <v>1587</v>
      </c>
      <c r="W20" s="6" t="s">
        <v>1588</v>
      </c>
      <c r="X20" s="6" t="s">
        <v>1418</v>
      </c>
      <c r="Y20" s="6" t="s">
        <v>1589</v>
      </c>
      <c r="Z20" s="6"/>
      <c r="AA20" s="6"/>
      <c r="AB20" s="6"/>
      <c r="AC20" s="6"/>
    </row>
    <row r="21" spans="1:29" ht="28.5">
      <c r="A21" s="6" t="s">
        <v>47</v>
      </c>
      <c r="B21" s="6" t="s">
        <v>48</v>
      </c>
      <c r="C21" s="6" t="s">
        <v>49</v>
      </c>
      <c r="D21" s="6" t="s">
        <v>740</v>
      </c>
      <c r="E21" s="6" t="s">
        <v>998</v>
      </c>
      <c r="F21" s="6">
        <v>48</v>
      </c>
      <c r="G21" s="6" t="s">
        <v>999</v>
      </c>
      <c r="H21" s="6"/>
      <c r="I21" s="15" t="s">
        <v>992</v>
      </c>
      <c r="J21" s="15">
        <v>977</v>
      </c>
      <c r="K21" s="16" t="s">
        <v>993</v>
      </c>
      <c r="L21" s="6"/>
      <c r="M21" s="6"/>
      <c r="N21" s="11" t="s">
        <v>1314</v>
      </c>
      <c r="O21" s="12" t="s">
        <v>2412</v>
      </c>
      <c r="P21" s="12" t="s">
        <v>2413</v>
      </c>
      <c r="Q21" s="6"/>
      <c r="R21" s="6"/>
      <c r="S21" s="6" t="s">
        <v>1419</v>
      </c>
      <c r="T21" s="6" t="s">
        <v>1447</v>
      </c>
      <c r="U21" s="6" t="s">
        <v>1377</v>
      </c>
      <c r="V21" s="6" t="s">
        <v>1590</v>
      </c>
      <c r="W21" s="6" t="s">
        <v>1591</v>
      </c>
      <c r="X21" s="6" t="s">
        <v>1592</v>
      </c>
      <c r="Y21" s="6" t="s">
        <v>1593</v>
      </c>
      <c r="Z21" s="6"/>
      <c r="AA21" s="6"/>
      <c r="AB21" s="6"/>
      <c r="AC21" s="6"/>
    </row>
    <row r="22" spans="1:29" ht="28.5">
      <c r="A22" s="6" t="s">
        <v>50</v>
      </c>
      <c r="B22" s="6" t="s">
        <v>51</v>
      </c>
      <c r="C22" s="6" t="s">
        <v>52</v>
      </c>
      <c r="D22" s="6" t="s">
        <v>741</v>
      </c>
      <c r="E22" s="6" t="s">
        <v>995</v>
      </c>
      <c r="F22" s="6">
        <v>50</v>
      </c>
      <c r="G22" s="6" t="s">
        <v>996</v>
      </c>
      <c r="H22" s="6"/>
      <c r="I22" s="15" t="s">
        <v>1594</v>
      </c>
      <c r="J22" s="15">
        <v>52</v>
      </c>
      <c r="K22" s="16" t="s">
        <v>1595</v>
      </c>
      <c r="L22" s="6"/>
      <c r="M22" s="6"/>
      <c r="N22" s="11" t="s">
        <v>1343</v>
      </c>
      <c r="O22" s="12" t="s">
        <v>2414</v>
      </c>
      <c r="P22" s="12" t="s">
        <v>2415</v>
      </c>
      <c r="Q22" s="6"/>
      <c r="R22" s="6"/>
      <c r="S22" s="6" t="s">
        <v>1448</v>
      </c>
      <c r="T22" s="6" t="s">
        <v>1449</v>
      </c>
      <c r="U22" s="6" t="s">
        <v>1378</v>
      </c>
      <c r="V22" s="6" t="s">
        <v>1596</v>
      </c>
      <c r="W22" s="6" t="s">
        <v>1597</v>
      </c>
      <c r="X22" s="6" t="s">
        <v>1598</v>
      </c>
      <c r="Y22" s="6" t="s">
        <v>1420</v>
      </c>
      <c r="Z22" s="6"/>
      <c r="AA22" s="6"/>
      <c r="AB22" s="6"/>
      <c r="AC22" s="6"/>
    </row>
    <row r="23" spans="1:29" ht="28.5">
      <c r="A23" s="6" t="s">
        <v>53</v>
      </c>
      <c r="B23" s="6" t="s">
        <v>54</v>
      </c>
      <c r="C23" s="6" t="s">
        <v>55</v>
      </c>
      <c r="D23" s="6" t="s">
        <v>742</v>
      </c>
      <c r="E23" s="6" t="s">
        <v>994</v>
      </c>
      <c r="F23" s="6">
        <v>52</v>
      </c>
      <c r="G23" s="6" t="s">
        <v>1177</v>
      </c>
      <c r="H23" s="6"/>
      <c r="I23" s="15" t="s">
        <v>1599</v>
      </c>
      <c r="J23" s="15">
        <v>50</v>
      </c>
      <c r="K23" s="16" t="s">
        <v>1600</v>
      </c>
      <c r="L23" s="6"/>
      <c r="M23" s="6"/>
      <c r="N23" s="11" t="s">
        <v>1334</v>
      </c>
      <c r="O23" s="12" t="s">
        <v>2416</v>
      </c>
      <c r="P23" s="12" t="s">
        <v>2417</v>
      </c>
      <c r="Q23" s="6"/>
      <c r="R23" s="6"/>
      <c r="S23" s="6" t="s">
        <v>2521</v>
      </c>
      <c r="T23" s="6" t="s">
        <v>1450</v>
      </c>
      <c r="U23" s="6" t="s">
        <v>1379</v>
      </c>
      <c r="V23" s="6" t="s">
        <v>1601</v>
      </c>
      <c r="W23" s="6" t="s">
        <v>1602</v>
      </c>
      <c r="X23" s="6" t="s">
        <v>1603</v>
      </c>
      <c r="Y23" s="6" t="s">
        <v>1604</v>
      </c>
      <c r="Z23" s="6"/>
      <c r="AA23" s="6"/>
      <c r="AB23" s="6"/>
      <c r="AC23" s="6"/>
    </row>
    <row r="24" spans="1:29" ht="42.75">
      <c r="A24" s="6" t="s">
        <v>56</v>
      </c>
      <c r="B24" s="6" t="s">
        <v>57</v>
      </c>
      <c r="C24" s="6" t="s">
        <v>58</v>
      </c>
      <c r="D24" s="6" t="s">
        <v>743</v>
      </c>
      <c r="E24" s="6" t="s">
        <v>1181</v>
      </c>
      <c r="F24" s="6">
        <v>974</v>
      </c>
      <c r="G24" s="6" t="s">
        <v>1182</v>
      </c>
      <c r="H24" s="6"/>
      <c r="I24" s="15" t="s">
        <v>997</v>
      </c>
      <c r="J24" s="15">
        <v>975</v>
      </c>
      <c r="K24" s="16" t="s">
        <v>1178</v>
      </c>
      <c r="L24" s="6"/>
      <c r="M24" s="6"/>
      <c r="N24" s="11" t="s">
        <v>1306</v>
      </c>
      <c r="O24" s="12" t="s">
        <v>2418</v>
      </c>
      <c r="P24" s="12" t="s">
        <v>2419</v>
      </c>
      <c r="Q24" s="6"/>
      <c r="R24" s="6"/>
      <c r="S24" s="6" t="s">
        <v>1422</v>
      </c>
      <c r="T24" s="6" t="s">
        <v>1451</v>
      </c>
      <c r="U24" s="6" t="s">
        <v>1380</v>
      </c>
      <c r="V24" s="6" t="s">
        <v>1607</v>
      </c>
      <c r="W24" s="6" t="s">
        <v>1608</v>
      </c>
      <c r="X24" s="6" t="s">
        <v>1609</v>
      </c>
      <c r="Y24" s="6" t="s">
        <v>1610</v>
      </c>
      <c r="Z24" s="6"/>
      <c r="AA24" s="6"/>
      <c r="AB24" s="6"/>
      <c r="AC24" s="6"/>
    </row>
    <row r="25" spans="1:29" ht="28.5">
      <c r="A25" s="6" t="s">
        <v>59</v>
      </c>
      <c r="B25" s="6" t="s">
        <v>60</v>
      </c>
      <c r="C25" s="6" t="s">
        <v>61</v>
      </c>
      <c r="D25" s="6" t="s">
        <v>744</v>
      </c>
      <c r="E25" s="6" t="s">
        <v>1605</v>
      </c>
      <c r="F25" s="6">
        <v>978</v>
      </c>
      <c r="G25" s="6" t="s">
        <v>1606</v>
      </c>
      <c r="H25" s="6"/>
      <c r="I25" s="15" t="s">
        <v>1611</v>
      </c>
      <c r="J25" s="15">
        <v>48</v>
      </c>
      <c r="K25" s="16" t="s">
        <v>1612</v>
      </c>
      <c r="L25" s="6"/>
      <c r="M25" s="6"/>
      <c r="N25" s="11" t="s">
        <v>1312</v>
      </c>
      <c r="O25" s="12" t="s">
        <v>2420</v>
      </c>
      <c r="P25" s="12" t="s">
        <v>2421</v>
      </c>
      <c r="Q25" s="6"/>
      <c r="R25" s="6"/>
      <c r="S25" s="6" t="s">
        <v>1423</v>
      </c>
      <c r="T25" s="6" t="s">
        <v>1452</v>
      </c>
      <c r="U25" s="6" t="s">
        <v>1381</v>
      </c>
      <c r="V25" s="6" t="s">
        <v>1613</v>
      </c>
      <c r="W25" s="6" t="s">
        <v>1614</v>
      </c>
      <c r="X25" s="6" t="s">
        <v>1615</v>
      </c>
      <c r="Y25" s="6" t="s">
        <v>1616</v>
      </c>
      <c r="Z25" s="6"/>
      <c r="AA25" s="6"/>
      <c r="AB25" s="6"/>
      <c r="AC25" s="6"/>
    </row>
    <row r="26" spans="1:29" ht="42.75">
      <c r="A26" s="6" t="s">
        <v>62</v>
      </c>
      <c r="B26" s="6" t="s">
        <v>63</v>
      </c>
      <c r="C26" s="6" t="s">
        <v>64</v>
      </c>
      <c r="D26" s="6" t="s">
        <v>745</v>
      </c>
      <c r="E26" s="6" t="s">
        <v>1013</v>
      </c>
      <c r="F26" s="6">
        <v>84</v>
      </c>
      <c r="G26" s="6" t="s">
        <v>1014</v>
      </c>
      <c r="H26" s="6"/>
      <c r="I26" s="15" t="s">
        <v>1000</v>
      </c>
      <c r="J26" s="15">
        <v>108</v>
      </c>
      <c r="K26" s="16" t="s">
        <v>1001</v>
      </c>
      <c r="L26" s="6"/>
      <c r="M26" s="6"/>
      <c r="N26" s="11" t="s">
        <v>1347</v>
      </c>
      <c r="O26" s="12" t="s">
        <v>2422</v>
      </c>
      <c r="P26" s="12" t="s">
        <v>2423</v>
      </c>
      <c r="Q26" s="6"/>
      <c r="R26" s="6"/>
      <c r="S26" s="6" t="s">
        <v>1424</v>
      </c>
      <c r="T26" s="6" t="s">
        <v>1453</v>
      </c>
      <c r="U26" s="6" t="s">
        <v>1382</v>
      </c>
      <c r="V26" s="6" t="s">
        <v>1617</v>
      </c>
      <c r="W26" s="6" t="s">
        <v>1400</v>
      </c>
      <c r="X26" s="6" t="s">
        <v>1618</v>
      </c>
      <c r="Y26" s="6" t="s">
        <v>1619</v>
      </c>
      <c r="Z26" s="6"/>
      <c r="AA26" s="6"/>
      <c r="AB26" s="6"/>
      <c r="AC26" s="6"/>
    </row>
    <row r="27" spans="1:29" ht="42.75">
      <c r="A27" s="6" t="s">
        <v>65</v>
      </c>
      <c r="B27" s="6" t="s">
        <v>66</v>
      </c>
      <c r="C27" s="6" t="s">
        <v>67</v>
      </c>
      <c r="D27" s="6" t="s">
        <v>746</v>
      </c>
      <c r="E27" s="6" t="s">
        <v>1173</v>
      </c>
      <c r="F27" s="6">
        <v>952</v>
      </c>
      <c r="G27" s="6" t="s">
        <v>1266</v>
      </c>
      <c r="H27" s="6"/>
      <c r="I27" s="15" t="s">
        <v>1620</v>
      </c>
      <c r="J27" s="15">
        <v>60</v>
      </c>
      <c r="K27" s="16" t="s">
        <v>1621</v>
      </c>
      <c r="L27" s="6"/>
      <c r="M27" s="6"/>
      <c r="N27" s="11" t="s">
        <v>1297</v>
      </c>
      <c r="O27" s="12" t="s">
        <v>2424</v>
      </c>
      <c r="P27" s="12" t="s">
        <v>2425</v>
      </c>
      <c r="Q27" s="6"/>
      <c r="R27" s="6"/>
      <c r="S27" s="6" t="s">
        <v>1421</v>
      </c>
      <c r="T27" s="6" t="s">
        <v>1454</v>
      </c>
      <c r="U27" s="6" t="s">
        <v>1383</v>
      </c>
      <c r="V27" s="6" t="s">
        <v>1622</v>
      </c>
      <c r="W27" s="6" t="s">
        <v>1623</v>
      </c>
      <c r="X27" s="6" t="s">
        <v>1624</v>
      </c>
      <c r="Y27" s="6" t="s">
        <v>1625</v>
      </c>
      <c r="Z27" s="6"/>
      <c r="AA27" s="6"/>
      <c r="AB27" s="6"/>
      <c r="AC27" s="6"/>
    </row>
    <row r="28" spans="1:29" ht="28.5">
      <c r="A28" s="6" t="s">
        <v>68</v>
      </c>
      <c r="B28" s="6" t="s">
        <v>69</v>
      </c>
      <c r="C28" s="6" t="s">
        <v>70</v>
      </c>
      <c r="D28" s="6" t="s">
        <v>747</v>
      </c>
      <c r="E28" s="6" t="s">
        <v>1002</v>
      </c>
      <c r="F28" s="6">
        <v>60</v>
      </c>
      <c r="G28" s="6" t="s">
        <v>1003</v>
      </c>
      <c r="H28" s="6"/>
      <c r="I28" s="15" t="s">
        <v>1004</v>
      </c>
      <c r="J28" s="15">
        <v>96</v>
      </c>
      <c r="K28" s="16" t="s">
        <v>1005</v>
      </c>
      <c r="L28" s="6"/>
      <c r="M28" s="6"/>
      <c r="N28" s="11" t="s">
        <v>1346</v>
      </c>
      <c r="O28" s="12" t="s">
        <v>2426</v>
      </c>
      <c r="P28" s="12" t="s">
        <v>2427</v>
      </c>
      <c r="Q28" s="6"/>
      <c r="R28" s="6"/>
      <c r="S28" s="6" t="s">
        <v>1401</v>
      </c>
      <c r="T28" s="6" t="s">
        <v>2093</v>
      </c>
      <c r="U28" s="6" t="s">
        <v>1384</v>
      </c>
      <c r="V28" s="6" t="s">
        <v>1627</v>
      </c>
      <c r="W28" s="6" t="s">
        <v>2094</v>
      </c>
      <c r="X28" s="6" t="s">
        <v>2095</v>
      </c>
      <c r="Y28" s="6" t="s">
        <v>2094</v>
      </c>
      <c r="Z28" s="6"/>
      <c r="AA28" s="6"/>
      <c r="AB28" s="6"/>
      <c r="AC28" s="6"/>
    </row>
    <row r="29" spans="1:29" ht="28.5">
      <c r="A29" s="6" t="s">
        <v>71</v>
      </c>
      <c r="B29" s="6" t="s">
        <v>72</v>
      </c>
      <c r="C29" s="6" t="s">
        <v>73</v>
      </c>
      <c r="D29" s="6" t="s">
        <v>748</v>
      </c>
      <c r="E29" s="6" t="s">
        <v>1626</v>
      </c>
      <c r="F29" s="6">
        <v>64</v>
      </c>
      <c r="G29" s="6" t="s">
        <v>2083</v>
      </c>
      <c r="H29" s="6"/>
      <c r="I29" s="15" t="s">
        <v>1628</v>
      </c>
      <c r="J29" s="15">
        <v>68</v>
      </c>
      <c r="K29" s="16" t="s">
        <v>1629</v>
      </c>
      <c r="L29" s="6"/>
      <c r="M29" s="6"/>
      <c r="N29" s="11" t="s">
        <v>1318</v>
      </c>
      <c r="O29" s="12" t="s">
        <v>2428</v>
      </c>
      <c r="P29" s="12" t="s">
        <v>2429</v>
      </c>
      <c r="Q29" s="6"/>
      <c r="R29" s="6"/>
      <c r="S29" s="6" t="s">
        <v>1402</v>
      </c>
      <c r="T29" s="6" t="s">
        <v>1386</v>
      </c>
      <c r="U29" s="6" t="s">
        <v>1385</v>
      </c>
      <c r="V29" s="6" t="s">
        <v>1630</v>
      </c>
      <c r="W29" s="6" t="s">
        <v>1631</v>
      </c>
      <c r="X29" s="6" t="s">
        <v>1632</v>
      </c>
      <c r="Y29" s="6" t="s">
        <v>1633</v>
      </c>
      <c r="Z29" s="6"/>
      <c r="AA29" s="6"/>
      <c r="AB29" s="6"/>
      <c r="AC29" s="6"/>
    </row>
    <row r="30" spans="1:29" ht="28.5">
      <c r="A30" s="6" t="s">
        <v>74</v>
      </c>
      <c r="B30" s="6" t="s">
        <v>75</v>
      </c>
      <c r="C30" s="6" t="s">
        <v>76</v>
      </c>
      <c r="D30" s="6" t="s">
        <v>749</v>
      </c>
      <c r="E30" s="6" t="s">
        <v>1006</v>
      </c>
      <c r="F30" s="6">
        <v>68</v>
      </c>
      <c r="G30" s="6" t="s">
        <v>1179</v>
      </c>
      <c r="H30" s="6"/>
      <c r="I30" s="15" t="s">
        <v>1007</v>
      </c>
      <c r="J30" s="15">
        <v>986</v>
      </c>
      <c r="K30" s="16" t="s">
        <v>1008</v>
      </c>
      <c r="L30" s="6"/>
      <c r="M30" s="6"/>
      <c r="N30" s="11" t="s">
        <v>1291</v>
      </c>
      <c r="O30" s="12" t="s">
        <v>2430</v>
      </c>
      <c r="P30" s="12" t="s">
        <v>2431</v>
      </c>
      <c r="Q30" s="6"/>
      <c r="R30" s="6"/>
      <c r="S30" s="6" t="s">
        <v>1636</v>
      </c>
      <c r="T30" s="6" t="s">
        <v>1637</v>
      </c>
      <c r="U30" s="6" t="s">
        <v>1638</v>
      </c>
      <c r="V30" s="6" t="s">
        <v>1639</v>
      </c>
      <c r="W30" s="6" t="s">
        <v>1640</v>
      </c>
      <c r="X30" s="6" t="s">
        <v>1641</v>
      </c>
      <c r="Y30" s="6" t="s">
        <v>1642</v>
      </c>
      <c r="Z30" s="6"/>
      <c r="AA30" s="6"/>
      <c r="AB30" s="6"/>
      <c r="AC30" s="6"/>
    </row>
    <row r="31" spans="1:29" ht="28.5">
      <c r="A31" s="6" t="s">
        <v>77</v>
      </c>
      <c r="B31" s="6" t="s">
        <v>78</v>
      </c>
      <c r="C31" s="6" t="s">
        <v>79</v>
      </c>
      <c r="D31" s="6" t="s">
        <v>750</v>
      </c>
      <c r="E31" s="6" t="s">
        <v>1634</v>
      </c>
      <c r="F31" s="6">
        <v>977</v>
      </c>
      <c r="G31" s="6" t="s">
        <v>1635</v>
      </c>
      <c r="H31" s="6"/>
      <c r="I31" s="15" t="s">
        <v>1643</v>
      </c>
      <c r="J31" s="15">
        <v>44</v>
      </c>
      <c r="K31" s="16" t="s">
        <v>1644</v>
      </c>
      <c r="L31" s="6"/>
      <c r="M31" s="6"/>
      <c r="N31" s="11" t="s">
        <v>1308</v>
      </c>
      <c r="O31" s="12" t="s">
        <v>2432</v>
      </c>
      <c r="P31" s="12" t="s">
        <v>2433</v>
      </c>
      <c r="Q31" s="6"/>
      <c r="R31" s="6"/>
      <c r="S31" s="6"/>
      <c r="T31" s="6"/>
      <c r="U31" s="6"/>
      <c r="V31" s="6"/>
      <c r="W31" s="6"/>
      <c r="X31" s="6"/>
      <c r="Y31" s="6"/>
      <c r="Z31" s="6"/>
      <c r="AA31" s="6"/>
      <c r="AB31" s="6"/>
      <c r="AC31" s="6"/>
    </row>
    <row r="32" spans="1:29">
      <c r="A32" s="6" t="s">
        <v>80</v>
      </c>
      <c r="B32" s="6" t="s">
        <v>81</v>
      </c>
      <c r="C32" s="6" t="s">
        <v>82</v>
      </c>
      <c r="D32" s="6" t="s">
        <v>751</v>
      </c>
      <c r="E32" s="6" t="s">
        <v>1011</v>
      </c>
      <c r="F32" s="6">
        <v>72</v>
      </c>
      <c r="G32" s="6" t="s">
        <v>1012</v>
      </c>
      <c r="H32" s="6"/>
      <c r="I32" s="15" t="s">
        <v>1647</v>
      </c>
      <c r="J32" s="15">
        <v>64</v>
      </c>
      <c r="K32" s="16" t="s">
        <v>2083</v>
      </c>
      <c r="L32" s="6"/>
      <c r="M32" s="6"/>
      <c r="N32" s="11" t="s">
        <v>1310</v>
      </c>
      <c r="O32" s="12" t="s">
        <v>2434</v>
      </c>
      <c r="P32" s="12" t="s">
        <v>2435</v>
      </c>
      <c r="Q32" s="6"/>
      <c r="R32" s="6"/>
      <c r="S32" s="6"/>
      <c r="T32" s="6"/>
      <c r="U32" s="6"/>
      <c r="V32" s="6"/>
      <c r="W32" s="6"/>
      <c r="X32" s="6"/>
      <c r="Y32" s="6"/>
      <c r="Z32" s="6"/>
      <c r="AA32" s="6"/>
      <c r="AB32" s="6"/>
      <c r="AC32" s="6"/>
    </row>
    <row r="33" spans="1:29">
      <c r="A33" s="6" t="s">
        <v>83</v>
      </c>
      <c r="B33" s="6" t="s">
        <v>84</v>
      </c>
      <c r="C33" s="6" t="s">
        <v>85</v>
      </c>
      <c r="D33" s="6" t="s">
        <v>752</v>
      </c>
      <c r="E33" s="6" t="s">
        <v>1645</v>
      </c>
      <c r="F33" s="6">
        <v>986</v>
      </c>
      <c r="G33" s="6" t="s">
        <v>1646</v>
      </c>
      <c r="H33" s="6"/>
      <c r="I33" s="15" t="s">
        <v>1650</v>
      </c>
      <c r="J33" s="15">
        <v>72</v>
      </c>
      <c r="K33" s="16" t="s">
        <v>1651</v>
      </c>
      <c r="L33" s="6"/>
      <c r="M33" s="6"/>
      <c r="N33" s="11" t="s">
        <v>1335</v>
      </c>
      <c r="O33" s="12" t="s">
        <v>2436</v>
      </c>
      <c r="P33" s="12" t="s">
        <v>2437</v>
      </c>
      <c r="Q33" s="6"/>
      <c r="R33" s="6"/>
      <c r="S33" s="6"/>
      <c r="T33" s="6"/>
      <c r="U33" s="6"/>
      <c r="V33" s="6"/>
      <c r="W33" s="6"/>
      <c r="X33" s="6"/>
      <c r="Y33" s="6"/>
      <c r="Z33" s="6"/>
      <c r="AA33" s="6"/>
      <c r="AB33" s="6"/>
      <c r="AC33" s="6"/>
    </row>
    <row r="34" spans="1:29">
      <c r="A34" s="6" t="s">
        <v>94</v>
      </c>
      <c r="B34" s="6" t="s">
        <v>95</v>
      </c>
      <c r="C34" s="6" t="s">
        <v>96</v>
      </c>
      <c r="D34" s="6" t="s">
        <v>756</v>
      </c>
      <c r="E34" s="6" t="s">
        <v>1660</v>
      </c>
      <c r="F34" s="6">
        <v>975</v>
      </c>
      <c r="G34" s="6" t="s">
        <v>1661</v>
      </c>
      <c r="H34" s="6"/>
      <c r="I34" s="15" t="s">
        <v>1654</v>
      </c>
      <c r="J34" s="15">
        <v>974</v>
      </c>
      <c r="K34" s="16" t="s">
        <v>1655</v>
      </c>
      <c r="L34" s="6"/>
      <c r="M34" s="6"/>
      <c r="N34" s="11" t="s">
        <v>1341</v>
      </c>
      <c r="O34" s="12" t="s">
        <v>2438</v>
      </c>
      <c r="P34" s="12" t="s">
        <v>2439</v>
      </c>
      <c r="Q34" s="6"/>
      <c r="R34" s="6"/>
      <c r="S34" s="6"/>
      <c r="T34" s="6"/>
      <c r="U34" s="6"/>
      <c r="V34" s="6"/>
      <c r="W34" s="6"/>
      <c r="X34" s="6"/>
      <c r="Y34" s="6"/>
      <c r="Z34" s="6"/>
      <c r="AA34" s="6"/>
      <c r="AB34" s="6"/>
      <c r="AC34" s="6"/>
    </row>
    <row r="35" spans="1:29" ht="28.5">
      <c r="A35" s="6" t="s">
        <v>97</v>
      </c>
      <c r="B35" s="6" t="s">
        <v>98</v>
      </c>
      <c r="C35" s="6" t="s">
        <v>99</v>
      </c>
      <c r="D35" s="6" t="s">
        <v>757</v>
      </c>
      <c r="E35" s="6" t="s">
        <v>1662</v>
      </c>
      <c r="F35" s="6">
        <v>952</v>
      </c>
      <c r="G35" s="6" t="s">
        <v>1663</v>
      </c>
      <c r="H35" s="6"/>
      <c r="I35" s="15" t="s">
        <v>1658</v>
      </c>
      <c r="J35" s="15">
        <v>84</v>
      </c>
      <c r="K35" s="16" t="s">
        <v>1659</v>
      </c>
      <c r="L35" s="6"/>
      <c r="M35" s="6"/>
      <c r="N35" s="11" t="s">
        <v>1342</v>
      </c>
      <c r="O35" s="12" t="s">
        <v>2440</v>
      </c>
      <c r="P35" s="12" t="s">
        <v>2441</v>
      </c>
      <c r="Q35" s="6"/>
      <c r="R35" s="6"/>
      <c r="S35" s="6"/>
      <c r="T35" s="6"/>
      <c r="U35" s="6"/>
      <c r="V35" s="6"/>
      <c r="W35" s="6"/>
      <c r="X35" s="6"/>
      <c r="Y35" s="6"/>
      <c r="Z35" s="6"/>
      <c r="AA35" s="6"/>
      <c r="AB35" s="6"/>
      <c r="AC35" s="6"/>
    </row>
    <row r="36" spans="1:29" ht="28.5">
      <c r="A36" s="6" t="s">
        <v>100</v>
      </c>
      <c r="B36" s="6" t="s">
        <v>101</v>
      </c>
      <c r="C36" s="6" t="s">
        <v>102</v>
      </c>
      <c r="D36" s="6" t="s">
        <v>758</v>
      </c>
      <c r="E36" s="6" t="s">
        <v>1664</v>
      </c>
      <c r="F36" s="6">
        <v>108</v>
      </c>
      <c r="G36" s="6" t="s">
        <v>1665</v>
      </c>
      <c r="H36" s="6"/>
      <c r="I36" s="15" t="s">
        <v>1015</v>
      </c>
      <c r="J36" s="15">
        <v>124</v>
      </c>
      <c r="K36" s="16" t="s">
        <v>1016</v>
      </c>
      <c r="L36" s="6"/>
      <c r="M36" s="6"/>
      <c r="N36" s="11" t="s">
        <v>1336</v>
      </c>
      <c r="O36" s="12" t="s">
        <v>2442</v>
      </c>
      <c r="P36" s="12" t="s">
        <v>2443</v>
      </c>
      <c r="Q36" s="6"/>
      <c r="R36" s="6"/>
      <c r="S36" s="6"/>
      <c r="T36" s="6"/>
      <c r="U36" s="6"/>
      <c r="V36" s="6"/>
      <c r="W36" s="6"/>
      <c r="X36" s="6"/>
      <c r="Y36" s="6"/>
      <c r="Z36" s="6"/>
      <c r="AA36" s="6"/>
      <c r="AB36" s="6"/>
      <c r="AC36" s="6"/>
    </row>
    <row r="37" spans="1:29">
      <c r="A37" s="6" t="s">
        <v>103</v>
      </c>
      <c r="B37" s="6" t="s">
        <v>104</v>
      </c>
      <c r="C37" s="6" t="s">
        <v>105</v>
      </c>
      <c r="D37" s="6" t="s">
        <v>759</v>
      </c>
      <c r="E37" s="6" t="s">
        <v>1082</v>
      </c>
      <c r="F37" s="6">
        <v>116</v>
      </c>
      <c r="G37" s="6" t="s">
        <v>1207</v>
      </c>
      <c r="H37" s="6"/>
      <c r="I37" s="15" t="s">
        <v>1017</v>
      </c>
      <c r="J37" s="15">
        <v>976</v>
      </c>
      <c r="K37" s="16" t="s">
        <v>1018</v>
      </c>
      <c r="L37" s="6"/>
      <c r="M37" s="6"/>
      <c r="N37" s="11" t="s">
        <v>1295</v>
      </c>
      <c r="O37" s="12" t="s">
        <v>2444</v>
      </c>
      <c r="P37" s="12" t="s">
        <v>2445</v>
      </c>
      <c r="Q37" s="6"/>
      <c r="R37" s="6"/>
      <c r="S37" s="6"/>
      <c r="T37" s="6"/>
      <c r="U37" s="6"/>
      <c r="V37" s="6"/>
      <c r="W37" s="6"/>
      <c r="X37" s="6"/>
      <c r="Y37" s="6"/>
      <c r="Z37" s="6"/>
      <c r="AA37" s="6"/>
      <c r="AB37" s="6"/>
      <c r="AC37" s="6"/>
    </row>
    <row r="38" spans="1:29" ht="28.5">
      <c r="A38" s="6" t="s">
        <v>106</v>
      </c>
      <c r="B38" s="6" t="s">
        <v>107</v>
      </c>
      <c r="C38" s="6" t="s">
        <v>108</v>
      </c>
      <c r="D38" s="6" t="s">
        <v>760</v>
      </c>
      <c r="E38" s="6" t="s">
        <v>1170</v>
      </c>
      <c r="F38" s="6">
        <v>950</v>
      </c>
      <c r="G38" s="6" t="s">
        <v>1272</v>
      </c>
      <c r="H38" s="6"/>
      <c r="I38" s="15" t="s">
        <v>1019</v>
      </c>
      <c r="J38" s="15">
        <v>756</v>
      </c>
      <c r="K38" s="16" t="s">
        <v>1020</v>
      </c>
      <c r="L38" s="6"/>
      <c r="M38" s="6"/>
      <c r="N38" s="11" t="s">
        <v>1283</v>
      </c>
      <c r="O38" s="12" t="s">
        <v>2446</v>
      </c>
      <c r="P38" s="12" t="s">
        <v>2447</v>
      </c>
      <c r="Q38" s="6"/>
      <c r="R38" s="6"/>
      <c r="S38" s="6"/>
      <c r="T38" s="6"/>
      <c r="U38" s="6"/>
      <c r="V38" s="6"/>
      <c r="W38" s="6"/>
      <c r="X38" s="6"/>
      <c r="Y38" s="6"/>
      <c r="Z38" s="6"/>
      <c r="AA38" s="6"/>
      <c r="AB38" s="6"/>
      <c r="AC38" s="6"/>
    </row>
    <row r="39" spans="1:29">
      <c r="A39" s="6" t="s">
        <v>109</v>
      </c>
      <c r="B39" s="6" t="s">
        <v>110</v>
      </c>
      <c r="C39" s="6" t="s">
        <v>111</v>
      </c>
      <c r="D39" s="6" t="s">
        <v>761</v>
      </c>
      <c r="E39" s="6" t="s">
        <v>1666</v>
      </c>
      <c r="F39" s="6">
        <v>124</v>
      </c>
      <c r="G39" s="6" t="s">
        <v>1667</v>
      </c>
      <c r="H39" s="6"/>
      <c r="I39" s="15" t="s">
        <v>1021</v>
      </c>
      <c r="J39" s="15">
        <v>990</v>
      </c>
      <c r="K39" s="16" t="s">
        <v>2085</v>
      </c>
      <c r="L39" s="6"/>
      <c r="M39" s="6"/>
      <c r="N39" s="11" t="s">
        <v>1299</v>
      </c>
      <c r="O39" s="12" t="s">
        <v>2448</v>
      </c>
      <c r="P39" s="12" t="s">
        <v>2449</v>
      </c>
      <c r="Q39" s="6"/>
      <c r="R39" s="6"/>
      <c r="S39" s="6"/>
      <c r="T39" s="6"/>
      <c r="U39" s="6"/>
      <c r="V39" s="6"/>
      <c r="W39" s="6"/>
      <c r="X39" s="6"/>
      <c r="Y39" s="6"/>
      <c r="Z39" s="6"/>
      <c r="AA39" s="6"/>
      <c r="AB39" s="6"/>
      <c r="AC39" s="6"/>
    </row>
    <row r="40" spans="1:29" ht="28.5">
      <c r="A40" s="6" t="s">
        <v>112</v>
      </c>
      <c r="B40" s="6" t="s">
        <v>113</v>
      </c>
      <c r="C40" s="6" t="s">
        <v>114</v>
      </c>
      <c r="D40" s="6" t="s">
        <v>762</v>
      </c>
      <c r="E40" s="6" t="s">
        <v>1027</v>
      </c>
      <c r="F40" s="6">
        <v>132</v>
      </c>
      <c r="G40" s="6" t="s">
        <v>1186</v>
      </c>
      <c r="H40" s="6"/>
      <c r="I40" s="15" t="s">
        <v>1183</v>
      </c>
      <c r="J40" s="15">
        <v>0</v>
      </c>
      <c r="K40" s="16" t="s">
        <v>1184</v>
      </c>
      <c r="L40" s="6"/>
      <c r="M40" s="6"/>
      <c r="N40" s="11" t="s">
        <v>1340</v>
      </c>
      <c r="O40" s="12" t="s">
        <v>2450</v>
      </c>
      <c r="P40" s="12" t="s">
        <v>2451</v>
      </c>
      <c r="Q40" s="6"/>
      <c r="R40" s="6"/>
      <c r="S40" s="6"/>
      <c r="T40" s="6"/>
      <c r="U40" s="6"/>
      <c r="V40" s="6"/>
      <c r="W40" s="6"/>
      <c r="X40" s="6"/>
      <c r="Y40" s="6"/>
      <c r="Z40" s="6"/>
      <c r="AA40" s="6"/>
      <c r="AB40" s="6"/>
      <c r="AC40" s="6"/>
    </row>
    <row r="41" spans="1:29">
      <c r="A41" s="6" t="s">
        <v>124</v>
      </c>
      <c r="B41" s="6" t="s">
        <v>125</v>
      </c>
      <c r="C41" s="6" t="s">
        <v>126</v>
      </c>
      <c r="D41" s="6" t="s">
        <v>766</v>
      </c>
      <c r="E41" s="6" t="s">
        <v>1674</v>
      </c>
      <c r="F41" s="6">
        <v>990</v>
      </c>
      <c r="G41" s="6" t="s">
        <v>2085</v>
      </c>
      <c r="H41" s="6"/>
      <c r="I41" s="15" t="s">
        <v>1022</v>
      </c>
      <c r="J41" s="15">
        <v>170</v>
      </c>
      <c r="K41" s="16" t="s">
        <v>1023</v>
      </c>
      <c r="L41" s="6"/>
      <c r="M41" s="6"/>
      <c r="N41" s="11" t="s">
        <v>1286</v>
      </c>
      <c r="O41" s="12" t="s">
        <v>2452</v>
      </c>
      <c r="P41" s="12" t="s">
        <v>2453</v>
      </c>
      <c r="Q41" s="6"/>
      <c r="R41" s="6"/>
      <c r="S41" s="6"/>
      <c r="T41" s="6"/>
      <c r="U41" s="6"/>
      <c r="V41" s="6"/>
      <c r="W41" s="6"/>
      <c r="X41" s="6"/>
      <c r="Y41" s="6"/>
      <c r="Z41" s="6"/>
      <c r="AA41" s="6"/>
      <c r="AB41" s="6"/>
      <c r="AC41" s="6"/>
    </row>
    <row r="42" spans="1:29">
      <c r="A42" s="6" t="s">
        <v>127</v>
      </c>
      <c r="B42" s="6" t="s">
        <v>128</v>
      </c>
      <c r="C42" s="6" t="s">
        <v>129</v>
      </c>
      <c r="D42" s="6" t="s">
        <v>767</v>
      </c>
      <c r="E42" s="6" t="s">
        <v>1675</v>
      </c>
      <c r="F42" s="6">
        <v>0</v>
      </c>
      <c r="G42" s="6" t="s">
        <v>1676</v>
      </c>
      <c r="H42" s="6"/>
      <c r="I42" s="15" t="s">
        <v>1024</v>
      </c>
      <c r="J42" s="15">
        <v>188</v>
      </c>
      <c r="K42" s="16" t="s">
        <v>1025</v>
      </c>
      <c r="L42" s="6"/>
      <c r="M42" s="6"/>
      <c r="N42" s="11" t="s">
        <v>1332</v>
      </c>
      <c r="O42" s="12" t="s">
        <v>2454</v>
      </c>
      <c r="P42" s="12" t="s">
        <v>2455</v>
      </c>
      <c r="Q42" s="6"/>
      <c r="R42" s="6"/>
      <c r="S42" s="6"/>
      <c r="T42" s="6"/>
      <c r="U42" s="6"/>
      <c r="V42" s="6"/>
      <c r="W42" s="6"/>
      <c r="X42" s="6"/>
      <c r="Y42" s="6"/>
      <c r="Z42" s="6"/>
      <c r="AA42" s="6"/>
      <c r="AB42" s="6"/>
      <c r="AC42" s="6"/>
    </row>
    <row r="43" spans="1:29">
      <c r="A43" s="6" t="s">
        <v>161</v>
      </c>
      <c r="B43" s="6" t="s">
        <v>162</v>
      </c>
      <c r="C43" s="6" t="s">
        <v>163</v>
      </c>
      <c r="D43" s="6" t="s">
        <v>780</v>
      </c>
      <c r="E43" s="6" t="s">
        <v>1693</v>
      </c>
      <c r="F43" s="6">
        <v>978</v>
      </c>
      <c r="G43" s="6" t="s">
        <v>1694</v>
      </c>
      <c r="H43" s="6"/>
      <c r="I43" s="15" t="s">
        <v>1026</v>
      </c>
      <c r="J43" s="15">
        <v>931</v>
      </c>
      <c r="K43" s="16" t="s">
        <v>1185</v>
      </c>
      <c r="L43" s="6"/>
      <c r="M43" s="6"/>
      <c r="N43" s="11" t="s">
        <v>1328</v>
      </c>
      <c r="O43" s="12" t="s">
        <v>2456</v>
      </c>
      <c r="P43" s="12" t="s">
        <v>2457</v>
      </c>
      <c r="Q43" s="6"/>
      <c r="R43" s="6"/>
      <c r="S43" s="6"/>
      <c r="T43" s="6"/>
      <c r="U43" s="6"/>
      <c r="V43" s="6"/>
      <c r="W43" s="6"/>
      <c r="X43" s="6"/>
      <c r="Y43" s="6"/>
      <c r="Z43" s="6"/>
      <c r="AA43" s="6"/>
      <c r="AB43" s="6"/>
      <c r="AC43" s="6"/>
    </row>
    <row r="44" spans="1:29">
      <c r="A44" s="6" t="s">
        <v>140</v>
      </c>
      <c r="B44" s="6" t="s">
        <v>141</v>
      </c>
      <c r="C44" s="6" t="s">
        <v>142</v>
      </c>
      <c r="D44" s="6" t="s">
        <v>772</v>
      </c>
      <c r="E44" s="6" t="s">
        <v>1683</v>
      </c>
      <c r="F44" s="6">
        <v>170</v>
      </c>
      <c r="G44" s="6" t="s">
        <v>1684</v>
      </c>
      <c r="H44" s="6"/>
      <c r="I44" s="15" t="s">
        <v>1670</v>
      </c>
      <c r="J44" s="15">
        <v>132</v>
      </c>
      <c r="K44" s="16" t="s">
        <v>1671</v>
      </c>
      <c r="L44" s="6"/>
      <c r="M44" s="6"/>
      <c r="N44" s="11" t="s">
        <v>1311</v>
      </c>
      <c r="O44" s="12" t="s">
        <v>2458</v>
      </c>
      <c r="P44" s="12" t="s">
        <v>2459</v>
      </c>
      <c r="Q44" s="6"/>
      <c r="R44" s="6"/>
      <c r="S44" s="6"/>
      <c r="T44" s="6"/>
      <c r="U44" s="6"/>
      <c r="V44" s="6"/>
      <c r="W44" s="6"/>
      <c r="X44" s="6"/>
      <c r="Y44" s="6"/>
      <c r="Z44" s="6"/>
      <c r="AA44" s="6"/>
      <c r="AB44" s="6"/>
      <c r="AC44" s="6"/>
    </row>
    <row r="45" spans="1:29">
      <c r="A45" s="6" t="s">
        <v>143</v>
      </c>
      <c r="B45" s="6" t="s">
        <v>144</v>
      </c>
      <c r="C45" s="6" t="s">
        <v>145</v>
      </c>
      <c r="D45" s="6" t="s">
        <v>773</v>
      </c>
      <c r="E45" s="6" t="s">
        <v>1083</v>
      </c>
      <c r="F45" s="6">
        <v>174</v>
      </c>
      <c r="G45" s="6" t="s">
        <v>1208</v>
      </c>
      <c r="H45" s="6"/>
      <c r="I45" s="15" t="s">
        <v>1028</v>
      </c>
      <c r="J45" s="15">
        <v>203</v>
      </c>
      <c r="K45" s="16" t="s">
        <v>1029</v>
      </c>
      <c r="L45" s="6"/>
      <c r="M45" s="6"/>
      <c r="N45" s="11" t="s">
        <v>1294</v>
      </c>
      <c r="O45" s="12" t="s">
        <v>2460</v>
      </c>
      <c r="P45" s="12" t="s">
        <v>2461</v>
      </c>
      <c r="Q45" s="6"/>
      <c r="R45" s="6"/>
      <c r="S45" s="6"/>
      <c r="T45" s="6"/>
      <c r="U45" s="6"/>
      <c r="V45" s="6"/>
      <c r="W45" s="6"/>
      <c r="X45" s="6"/>
      <c r="Y45" s="6"/>
      <c r="Z45" s="6"/>
      <c r="AA45" s="6"/>
      <c r="AB45" s="6"/>
      <c r="AC45" s="6"/>
    </row>
    <row r="46" spans="1:29" ht="28.5">
      <c r="A46" s="1" t="s">
        <v>330</v>
      </c>
      <c r="B46" s="1" t="s">
        <v>331</v>
      </c>
      <c r="C46" s="1" t="s">
        <v>332</v>
      </c>
      <c r="D46" s="1" t="s">
        <v>838</v>
      </c>
      <c r="E46" s="1" t="s">
        <v>1815</v>
      </c>
      <c r="F46" s="1">
        <v>408</v>
      </c>
      <c r="G46" s="1" t="s">
        <v>1816</v>
      </c>
      <c r="H46" s="6"/>
      <c r="I46" s="15" t="s">
        <v>1030</v>
      </c>
      <c r="J46" s="15">
        <v>262</v>
      </c>
      <c r="K46" s="16" t="s">
        <v>1031</v>
      </c>
      <c r="L46" s="6"/>
      <c r="M46" s="6"/>
      <c r="N46" s="11" t="s">
        <v>1345</v>
      </c>
      <c r="O46" s="12" t="s">
        <v>2462</v>
      </c>
      <c r="P46" s="12" t="s">
        <v>2463</v>
      </c>
      <c r="Q46" s="6"/>
      <c r="R46" s="6"/>
      <c r="S46" s="6"/>
      <c r="T46" s="6"/>
      <c r="U46" s="6"/>
      <c r="V46" s="6"/>
      <c r="W46" s="6"/>
      <c r="X46" s="6"/>
      <c r="Y46" s="6"/>
      <c r="Z46" s="6"/>
      <c r="AA46" s="6"/>
      <c r="AB46" s="6"/>
      <c r="AC46" s="6"/>
    </row>
    <row r="47" spans="1:29" ht="28.5">
      <c r="A47" s="1" t="s">
        <v>333</v>
      </c>
      <c r="B47" s="1" t="s">
        <v>334</v>
      </c>
      <c r="C47" s="1" t="s">
        <v>335</v>
      </c>
      <c r="D47" s="1" t="s">
        <v>839</v>
      </c>
      <c r="E47" s="1" t="s">
        <v>1817</v>
      </c>
      <c r="F47" s="1">
        <v>410</v>
      </c>
      <c r="G47" s="1" t="s">
        <v>1818</v>
      </c>
      <c r="H47" s="6"/>
      <c r="I47" s="15" t="s">
        <v>1032</v>
      </c>
      <c r="J47" s="15">
        <v>208</v>
      </c>
      <c r="K47" s="16" t="s">
        <v>1033</v>
      </c>
      <c r="L47" s="6"/>
      <c r="M47" s="6"/>
      <c r="N47" s="11" t="s">
        <v>1325</v>
      </c>
      <c r="O47" s="12" t="s">
        <v>2464</v>
      </c>
      <c r="P47" s="12" t="s">
        <v>2465</v>
      </c>
      <c r="Q47" s="6"/>
      <c r="R47" s="6"/>
      <c r="S47" s="6"/>
      <c r="T47" s="6"/>
      <c r="U47" s="6"/>
      <c r="V47" s="6"/>
      <c r="W47" s="6"/>
      <c r="X47" s="6"/>
      <c r="Y47" s="6"/>
      <c r="Z47" s="6"/>
      <c r="AA47" s="6"/>
      <c r="AB47" s="6"/>
      <c r="AC47" s="6"/>
    </row>
    <row r="48" spans="1:29">
      <c r="A48" s="6" t="s">
        <v>150</v>
      </c>
      <c r="B48" s="6" t="s">
        <v>151</v>
      </c>
      <c r="C48" s="6" t="s">
        <v>152</v>
      </c>
      <c r="D48" s="6" t="s">
        <v>776</v>
      </c>
      <c r="E48" s="6" t="s">
        <v>1685</v>
      </c>
      <c r="F48" s="6">
        <v>188</v>
      </c>
      <c r="G48" s="6" t="s">
        <v>1686</v>
      </c>
      <c r="H48" s="6"/>
      <c r="I48" s="15" t="s">
        <v>1034</v>
      </c>
      <c r="J48" s="15">
        <v>214</v>
      </c>
      <c r="K48" s="16" t="s">
        <v>1035</v>
      </c>
      <c r="L48" s="6"/>
      <c r="M48" s="6"/>
      <c r="N48" s="11" t="s">
        <v>1304</v>
      </c>
      <c r="O48" s="12" t="s">
        <v>2466</v>
      </c>
      <c r="P48" s="12" t="s">
        <v>2467</v>
      </c>
      <c r="Q48" s="6"/>
      <c r="R48" s="6"/>
      <c r="S48" s="6"/>
      <c r="T48" s="6"/>
      <c r="U48" s="6"/>
      <c r="V48" s="6"/>
      <c r="W48" s="6"/>
      <c r="X48" s="6"/>
      <c r="Y48" s="6"/>
      <c r="Z48" s="6"/>
      <c r="AA48" s="6"/>
      <c r="AB48" s="6"/>
      <c r="AC48" s="6"/>
    </row>
    <row r="49" spans="1:29">
      <c r="A49" s="6" t="s">
        <v>710</v>
      </c>
      <c r="B49" s="6" t="s">
        <v>153</v>
      </c>
      <c r="C49" s="6" t="s">
        <v>154</v>
      </c>
      <c r="D49" s="6" t="s">
        <v>777</v>
      </c>
      <c r="E49" s="6" t="s">
        <v>1687</v>
      </c>
      <c r="F49" s="6">
        <v>952</v>
      </c>
      <c r="G49" s="6" t="s">
        <v>1688</v>
      </c>
      <c r="H49" s="6"/>
      <c r="I49" s="15" t="s">
        <v>1681</v>
      </c>
      <c r="J49" s="15">
        <v>12</v>
      </c>
      <c r="K49" s="16" t="s">
        <v>1682</v>
      </c>
      <c r="L49" s="6"/>
      <c r="M49" s="6"/>
      <c r="N49" s="11" t="s">
        <v>1322</v>
      </c>
      <c r="O49" s="12" t="s">
        <v>2468</v>
      </c>
      <c r="P49" s="12" t="s">
        <v>2469</v>
      </c>
      <c r="Q49" s="6"/>
      <c r="R49" s="6"/>
      <c r="S49" s="6"/>
      <c r="T49" s="6"/>
      <c r="U49" s="6"/>
      <c r="V49" s="6"/>
      <c r="W49" s="6"/>
      <c r="X49" s="6"/>
      <c r="Y49" s="6"/>
      <c r="Z49" s="6"/>
      <c r="AA49" s="6"/>
      <c r="AB49" s="6"/>
      <c r="AC49" s="6"/>
    </row>
    <row r="50" spans="1:29">
      <c r="A50" s="6" t="s">
        <v>155</v>
      </c>
      <c r="B50" s="6" t="s">
        <v>156</v>
      </c>
      <c r="C50" s="6" t="s">
        <v>157</v>
      </c>
      <c r="D50" s="6" t="s">
        <v>778</v>
      </c>
      <c r="E50" s="6" t="s">
        <v>1066</v>
      </c>
      <c r="F50" s="6">
        <v>191</v>
      </c>
      <c r="G50" s="6" t="s">
        <v>2086</v>
      </c>
      <c r="H50" s="6"/>
      <c r="I50" s="15" t="s">
        <v>1038</v>
      </c>
      <c r="J50" s="15">
        <v>818</v>
      </c>
      <c r="K50" s="16" t="s">
        <v>1039</v>
      </c>
      <c r="L50" s="6"/>
      <c r="M50" s="6"/>
      <c r="N50" s="11" t="s">
        <v>1313</v>
      </c>
      <c r="O50" s="12" t="s">
        <v>2470</v>
      </c>
      <c r="P50" s="12" t="s">
        <v>2471</v>
      </c>
      <c r="Q50" s="6"/>
      <c r="R50" s="6"/>
      <c r="S50" s="6"/>
      <c r="T50" s="6"/>
      <c r="U50" s="6"/>
      <c r="V50" s="6"/>
      <c r="W50" s="6"/>
      <c r="X50" s="6"/>
      <c r="Y50" s="6"/>
      <c r="Z50" s="6"/>
      <c r="AA50" s="6"/>
      <c r="AB50" s="6"/>
      <c r="AC50" s="6"/>
    </row>
    <row r="51" spans="1:29" ht="28.5">
      <c r="A51" s="6" t="s">
        <v>158</v>
      </c>
      <c r="B51" s="6" t="s">
        <v>159</v>
      </c>
      <c r="C51" s="6" t="s">
        <v>160</v>
      </c>
      <c r="D51" s="6" t="s">
        <v>779</v>
      </c>
      <c r="E51" s="6" t="s">
        <v>1691</v>
      </c>
      <c r="F51" s="6">
        <v>931</v>
      </c>
      <c r="G51" s="6" t="s">
        <v>1692</v>
      </c>
      <c r="H51" s="6"/>
      <c r="I51" s="15" t="s">
        <v>1040</v>
      </c>
      <c r="J51" s="15">
        <v>232</v>
      </c>
      <c r="K51" s="16" t="s">
        <v>1041</v>
      </c>
      <c r="L51" s="6"/>
      <c r="M51" s="6"/>
      <c r="N51" s="11" t="s">
        <v>1324</v>
      </c>
      <c r="O51" s="12" t="s">
        <v>2524</v>
      </c>
      <c r="P51" s="12" t="s">
        <v>2525</v>
      </c>
      <c r="Q51" s="6"/>
      <c r="R51" s="6"/>
      <c r="S51" s="6"/>
      <c r="T51" s="6"/>
      <c r="U51" s="6"/>
      <c r="V51" s="6"/>
      <c r="W51" s="6"/>
      <c r="X51" s="6"/>
      <c r="Y51" s="6"/>
      <c r="Z51" s="6"/>
      <c r="AA51" s="6"/>
      <c r="AB51" s="6"/>
      <c r="AC51" s="6"/>
    </row>
    <row r="52" spans="1:29">
      <c r="A52" s="6" t="s">
        <v>167</v>
      </c>
      <c r="B52" s="6" t="s">
        <v>168</v>
      </c>
      <c r="C52" s="6" t="s">
        <v>169</v>
      </c>
      <c r="D52" s="6" t="s">
        <v>782</v>
      </c>
      <c r="E52" s="6" t="s">
        <v>1699</v>
      </c>
      <c r="F52" s="6">
        <v>208</v>
      </c>
      <c r="G52" s="6" t="s">
        <v>1700</v>
      </c>
      <c r="H52" s="6"/>
      <c r="I52" s="15" t="s">
        <v>1042</v>
      </c>
      <c r="J52" s="15">
        <v>230</v>
      </c>
      <c r="K52" s="16" t="s">
        <v>1043</v>
      </c>
      <c r="L52" s="6"/>
      <c r="M52" s="6"/>
      <c r="N52" s="11" t="s">
        <v>1349</v>
      </c>
      <c r="O52" s="12" t="s">
        <v>2472</v>
      </c>
      <c r="P52" s="12" t="s">
        <v>2473</v>
      </c>
      <c r="Q52" s="6"/>
      <c r="R52" s="6"/>
      <c r="S52" s="6"/>
      <c r="T52" s="6"/>
      <c r="U52" s="6"/>
      <c r="V52" s="6"/>
      <c r="W52" s="6"/>
      <c r="X52" s="6"/>
      <c r="Y52" s="6"/>
      <c r="Z52" s="6"/>
      <c r="AA52" s="6"/>
      <c r="AB52" s="6"/>
      <c r="AC52" s="6"/>
    </row>
    <row r="53" spans="1:29">
      <c r="A53" s="6" t="s">
        <v>2084</v>
      </c>
      <c r="B53" s="6" t="s">
        <v>92</v>
      </c>
      <c r="C53" s="6" t="s">
        <v>93</v>
      </c>
      <c r="D53" s="6" t="s">
        <v>755</v>
      </c>
      <c r="E53" s="6" t="s">
        <v>1656</v>
      </c>
      <c r="F53" s="6">
        <v>96</v>
      </c>
      <c r="G53" s="6" t="s">
        <v>1657</v>
      </c>
      <c r="H53" s="6"/>
      <c r="I53" s="15" t="s">
        <v>1689</v>
      </c>
      <c r="J53" s="15">
        <v>978</v>
      </c>
      <c r="K53" s="16" t="s">
        <v>1690</v>
      </c>
      <c r="L53" s="6"/>
      <c r="M53" s="6"/>
      <c r="N53" s="11" t="s">
        <v>1339</v>
      </c>
      <c r="O53" s="12" t="s">
        <v>2474</v>
      </c>
      <c r="P53" s="12" t="s">
        <v>2475</v>
      </c>
      <c r="Q53" s="6"/>
      <c r="R53" s="6"/>
      <c r="S53" s="6"/>
      <c r="T53" s="6"/>
      <c r="U53" s="6"/>
      <c r="V53" s="6"/>
      <c r="W53" s="6"/>
      <c r="X53" s="6"/>
      <c r="Y53" s="6"/>
      <c r="Z53" s="6"/>
      <c r="AA53" s="6"/>
      <c r="AB53" s="6"/>
      <c r="AC53" s="6"/>
    </row>
    <row r="54" spans="1:29" ht="28.5">
      <c r="A54" s="6" t="s">
        <v>170</v>
      </c>
      <c r="B54" s="6" t="s">
        <v>171</v>
      </c>
      <c r="C54" s="6" t="s">
        <v>172</v>
      </c>
      <c r="D54" s="6" t="s">
        <v>783</v>
      </c>
      <c r="E54" s="6" t="s">
        <v>1701</v>
      </c>
      <c r="F54" s="6">
        <v>262</v>
      </c>
      <c r="G54" s="6" t="s">
        <v>1702</v>
      </c>
      <c r="H54" s="6"/>
      <c r="I54" s="15" t="s">
        <v>1046</v>
      </c>
      <c r="J54" s="15">
        <v>242</v>
      </c>
      <c r="K54" s="16" t="s">
        <v>1187</v>
      </c>
      <c r="L54" s="6"/>
      <c r="M54" s="6"/>
      <c r="N54" s="11" t="s">
        <v>1289</v>
      </c>
      <c r="O54" s="12" t="s">
        <v>2476</v>
      </c>
      <c r="P54" s="12" t="s">
        <v>2477</v>
      </c>
      <c r="Q54" s="6"/>
      <c r="R54" s="6"/>
      <c r="S54" s="6"/>
      <c r="T54" s="6"/>
      <c r="U54" s="6"/>
      <c r="V54" s="6"/>
      <c r="W54" s="6"/>
      <c r="X54" s="6"/>
      <c r="Y54" s="6"/>
      <c r="Z54" s="6"/>
      <c r="AA54" s="6"/>
      <c r="AB54" s="6"/>
      <c r="AC54" s="6"/>
    </row>
    <row r="55" spans="1:29">
      <c r="A55" s="6" t="s">
        <v>173</v>
      </c>
      <c r="B55" s="6" t="s">
        <v>174</v>
      </c>
      <c r="C55" s="6" t="s">
        <v>175</v>
      </c>
      <c r="D55" s="6" t="s">
        <v>784</v>
      </c>
      <c r="E55" s="6" t="s">
        <v>1703</v>
      </c>
      <c r="F55" s="6">
        <v>951</v>
      </c>
      <c r="G55" s="6" t="s">
        <v>1704</v>
      </c>
      <c r="H55" s="6"/>
      <c r="I55" s="15" t="s">
        <v>1047</v>
      </c>
      <c r="J55" s="15">
        <v>238</v>
      </c>
      <c r="K55" s="16" t="s">
        <v>1048</v>
      </c>
      <c r="L55" s="6"/>
      <c r="M55" s="6"/>
      <c r="N55" s="11" t="s">
        <v>1292</v>
      </c>
      <c r="O55" s="12" t="s">
        <v>2478</v>
      </c>
      <c r="P55" s="12" t="s">
        <v>2479</v>
      </c>
      <c r="Q55" s="6"/>
      <c r="R55" s="6"/>
      <c r="S55" s="6"/>
      <c r="T55" s="6"/>
      <c r="U55" s="6"/>
      <c r="V55" s="6"/>
      <c r="W55" s="6"/>
      <c r="X55" s="6"/>
      <c r="Y55" s="6"/>
      <c r="Z55" s="6"/>
      <c r="AA55" s="6"/>
      <c r="AB55" s="6"/>
      <c r="AC55" s="6"/>
    </row>
    <row r="56" spans="1:29">
      <c r="A56" s="1" t="s">
        <v>182</v>
      </c>
      <c r="B56" s="1" t="s">
        <v>183</v>
      </c>
      <c r="C56" s="1" t="s">
        <v>184</v>
      </c>
      <c r="D56" s="1" t="s">
        <v>787</v>
      </c>
      <c r="E56" s="1" t="s">
        <v>1709</v>
      </c>
      <c r="F56" s="1">
        <v>818</v>
      </c>
      <c r="G56" s="1" t="s">
        <v>1710</v>
      </c>
      <c r="H56" s="6"/>
      <c r="I56" s="15" t="s">
        <v>1049</v>
      </c>
      <c r="J56" s="15">
        <v>826</v>
      </c>
      <c r="K56" s="16" t="s">
        <v>1050</v>
      </c>
      <c r="L56" s="6"/>
      <c r="M56" s="6"/>
      <c r="N56" s="11" t="s">
        <v>1316</v>
      </c>
      <c r="O56" s="12" t="s">
        <v>2480</v>
      </c>
      <c r="P56" s="12" t="s">
        <v>2481</v>
      </c>
      <c r="Q56" s="6"/>
      <c r="R56" s="6"/>
      <c r="S56" s="6"/>
      <c r="T56" s="6"/>
      <c r="U56" s="6"/>
      <c r="V56" s="6"/>
      <c r="W56" s="6"/>
      <c r="X56" s="6"/>
      <c r="Y56" s="6"/>
      <c r="Z56" s="6"/>
      <c r="AA56" s="6"/>
      <c r="AB56" s="6"/>
      <c r="AC56" s="6"/>
    </row>
    <row r="57" spans="1:29" ht="42.75">
      <c r="A57" s="1" t="s">
        <v>661</v>
      </c>
      <c r="B57" s="1" t="s">
        <v>662</v>
      </c>
      <c r="C57" s="1" t="s">
        <v>663</v>
      </c>
      <c r="D57" s="1" t="s">
        <v>953</v>
      </c>
      <c r="E57" s="1" t="s">
        <v>2039</v>
      </c>
      <c r="F57" s="1">
        <v>784</v>
      </c>
      <c r="G57" s="1" t="s">
        <v>2040</v>
      </c>
      <c r="H57" s="6"/>
      <c r="I57" s="15" t="s">
        <v>1051</v>
      </c>
      <c r="J57" s="15">
        <v>981</v>
      </c>
      <c r="K57" s="16" t="s">
        <v>1052</v>
      </c>
      <c r="L57" s="6"/>
      <c r="M57" s="6"/>
      <c r="N57" s="11" t="s">
        <v>1337</v>
      </c>
      <c r="O57" s="12" t="s">
        <v>2482</v>
      </c>
      <c r="P57" s="12" t="s">
        <v>2483</v>
      </c>
      <c r="Q57" s="6"/>
      <c r="R57" s="6"/>
      <c r="S57" s="6"/>
      <c r="T57" s="6"/>
      <c r="U57" s="6"/>
      <c r="V57" s="6"/>
      <c r="W57" s="6"/>
      <c r="X57" s="6"/>
      <c r="Y57" s="6"/>
      <c r="Z57" s="6"/>
      <c r="AA57" s="6"/>
      <c r="AB57" s="6"/>
      <c r="AC57" s="6"/>
    </row>
    <row r="58" spans="1:29">
      <c r="A58" s="1" t="s">
        <v>179</v>
      </c>
      <c r="B58" s="1" t="s">
        <v>180</v>
      </c>
      <c r="C58" s="1" t="s">
        <v>181</v>
      </c>
      <c r="D58" s="1" t="s">
        <v>786</v>
      </c>
      <c r="E58" s="1" t="s">
        <v>1707</v>
      </c>
      <c r="F58" s="1">
        <v>840</v>
      </c>
      <c r="G58" s="1" t="s">
        <v>1708</v>
      </c>
      <c r="H58" s="6"/>
      <c r="I58" s="15" t="s">
        <v>1188</v>
      </c>
      <c r="J58" s="15">
        <v>0</v>
      </c>
      <c r="K58" s="16" t="s">
        <v>1189</v>
      </c>
      <c r="L58" s="6"/>
      <c r="M58" s="6"/>
      <c r="N58" s="11" t="s">
        <v>1281</v>
      </c>
      <c r="O58" s="12" t="s">
        <v>2484</v>
      </c>
      <c r="P58" s="12" t="s">
        <v>2485</v>
      </c>
      <c r="Q58" s="6"/>
      <c r="R58" s="6"/>
      <c r="S58" s="6"/>
      <c r="T58" s="6"/>
      <c r="U58" s="6"/>
      <c r="V58" s="6"/>
      <c r="W58" s="6"/>
      <c r="X58" s="6"/>
      <c r="Y58" s="6"/>
      <c r="Z58" s="6"/>
      <c r="AA58" s="6"/>
      <c r="AB58" s="6"/>
      <c r="AC58" s="6"/>
    </row>
    <row r="59" spans="1:29">
      <c r="A59" s="1" t="s">
        <v>191</v>
      </c>
      <c r="B59" s="1" t="s">
        <v>192</v>
      </c>
      <c r="C59" s="1" t="s">
        <v>193</v>
      </c>
      <c r="D59" s="1" t="s">
        <v>790</v>
      </c>
      <c r="E59" s="1" t="s">
        <v>1715</v>
      </c>
      <c r="F59" s="1">
        <v>232</v>
      </c>
      <c r="G59" s="1" t="s">
        <v>1716</v>
      </c>
      <c r="H59" s="6"/>
      <c r="I59" s="15" t="s">
        <v>1053</v>
      </c>
      <c r="J59" s="15">
        <v>936</v>
      </c>
      <c r="K59" s="16" t="s">
        <v>1054</v>
      </c>
      <c r="L59" s="6"/>
      <c r="M59" s="6"/>
      <c r="N59" s="11" t="s">
        <v>1285</v>
      </c>
      <c r="O59" s="12" t="s">
        <v>2486</v>
      </c>
      <c r="P59" s="12" t="s">
        <v>2487</v>
      </c>
      <c r="Q59" s="6"/>
      <c r="R59" s="6"/>
      <c r="S59" s="6"/>
      <c r="T59" s="6"/>
      <c r="U59" s="6"/>
      <c r="V59" s="6"/>
      <c r="W59" s="6"/>
      <c r="X59" s="6"/>
      <c r="Y59" s="6"/>
      <c r="Z59" s="6"/>
      <c r="AA59" s="6"/>
      <c r="AB59" s="6"/>
      <c r="AC59" s="6"/>
    </row>
    <row r="60" spans="1:29">
      <c r="A60" s="1" t="s">
        <v>591</v>
      </c>
      <c r="B60" s="1" t="s">
        <v>592</v>
      </c>
      <c r="C60" s="1" t="s">
        <v>593</v>
      </c>
      <c r="D60" s="1" t="s">
        <v>928</v>
      </c>
      <c r="E60" s="1" t="s">
        <v>1995</v>
      </c>
      <c r="F60" s="1">
        <v>978</v>
      </c>
      <c r="G60" s="1" t="s">
        <v>1996</v>
      </c>
      <c r="H60" s="6"/>
      <c r="I60" s="15" t="s">
        <v>1055</v>
      </c>
      <c r="J60" s="15">
        <v>292</v>
      </c>
      <c r="K60" s="16" t="s">
        <v>1056</v>
      </c>
      <c r="L60" s="6"/>
      <c r="M60" s="6"/>
      <c r="N60" s="11" t="s">
        <v>1284</v>
      </c>
      <c r="O60" s="12" t="s">
        <v>2488</v>
      </c>
      <c r="P60" s="12" t="s">
        <v>2489</v>
      </c>
      <c r="Q60" s="6"/>
      <c r="R60" s="6"/>
      <c r="S60" s="6"/>
      <c r="T60" s="6"/>
      <c r="U60" s="6"/>
      <c r="V60" s="6"/>
      <c r="W60" s="6"/>
      <c r="X60" s="6"/>
      <c r="Y60" s="6"/>
      <c r="Z60" s="6"/>
      <c r="AA60" s="6"/>
      <c r="AB60" s="6"/>
      <c r="AC60" s="6"/>
    </row>
    <row r="61" spans="1:29">
      <c r="A61" s="1" t="s">
        <v>194</v>
      </c>
      <c r="B61" s="1" t="s">
        <v>195</v>
      </c>
      <c r="C61" s="1" t="s">
        <v>196</v>
      </c>
      <c r="D61" s="1" t="s">
        <v>791</v>
      </c>
      <c r="E61" s="1" t="s">
        <v>1719</v>
      </c>
      <c r="F61" s="1">
        <v>978</v>
      </c>
      <c r="G61" s="1" t="s">
        <v>1720</v>
      </c>
      <c r="H61" s="6"/>
      <c r="I61" s="15" t="s">
        <v>1057</v>
      </c>
      <c r="J61" s="15">
        <v>270</v>
      </c>
      <c r="K61" s="16" t="s">
        <v>1058</v>
      </c>
      <c r="L61" s="6"/>
      <c r="M61" s="6"/>
      <c r="N61" s="11" t="s">
        <v>1327</v>
      </c>
      <c r="O61" s="12" t="s">
        <v>2490</v>
      </c>
      <c r="P61" s="12" t="s">
        <v>2491</v>
      </c>
      <c r="Q61" s="6"/>
      <c r="R61" s="6"/>
      <c r="S61" s="6"/>
      <c r="T61" s="6"/>
      <c r="U61" s="6"/>
      <c r="V61" s="6"/>
      <c r="W61" s="6"/>
      <c r="X61" s="6"/>
      <c r="Y61" s="6"/>
      <c r="Z61" s="6"/>
      <c r="AA61" s="6"/>
      <c r="AB61" s="6"/>
      <c r="AC61" s="6"/>
    </row>
    <row r="62" spans="1:29" ht="28.5">
      <c r="A62" s="1" t="s">
        <v>720</v>
      </c>
      <c r="B62" s="1" t="s">
        <v>606</v>
      </c>
      <c r="C62" s="1" t="s">
        <v>607</v>
      </c>
      <c r="D62" s="1" t="s">
        <v>933</v>
      </c>
      <c r="E62" s="1" t="s">
        <v>1145</v>
      </c>
      <c r="F62" s="1">
        <v>748</v>
      </c>
      <c r="G62" s="1" t="s">
        <v>1255</v>
      </c>
      <c r="I62" s="2" t="s">
        <v>1059</v>
      </c>
      <c r="J62" s="2">
        <v>324</v>
      </c>
      <c r="K62" s="3" t="s">
        <v>1060</v>
      </c>
      <c r="N62" s="11" t="s">
        <v>1280</v>
      </c>
      <c r="O62" s="12" t="s">
        <v>2492</v>
      </c>
      <c r="P62" s="12" t="s">
        <v>2493</v>
      </c>
      <c r="Q62" s="6"/>
      <c r="R62" s="6"/>
      <c r="S62" s="6"/>
    </row>
    <row r="63" spans="1:29" ht="28.5">
      <c r="A63" s="6" t="s">
        <v>667</v>
      </c>
      <c r="B63" s="6" t="s">
        <v>668</v>
      </c>
      <c r="C63" s="6" t="s">
        <v>669</v>
      </c>
      <c r="D63" s="6" t="s">
        <v>955</v>
      </c>
      <c r="E63" s="6" t="s">
        <v>1478</v>
      </c>
      <c r="F63" s="6">
        <v>840</v>
      </c>
      <c r="G63" s="6" t="s">
        <v>1162</v>
      </c>
      <c r="I63" s="2" t="s">
        <v>1061</v>
      </c>
      <c r="J63" s="2">
        <v>320</v>
      </c>
      <c r="K63" s="3" t="s">
        <v>1062</v>
      </c>
      <c r="N63" s="11" t="s">
        <v>1282</v>
      </c>
      <c r="O63" s="12" t="s">
        <v>2494</v>
      </c>
      <c r="P63" s="12" t="s">
        <v>2495</v>
      </c>
      <c r="Q63" s="6"/>
      <c r="R63" s="6"/>
      <c r="S63" s="6"/>
    </row>
    <row r="64" spans="1:29" ht="28.5">
      <c r="A64" s="1" t="s">
        <v>197</v>
      </c>
      <c r="B64" s="1" t="s">
        <v>198</v>
      </c>
      <c r="C64" s="1" t="s">
        <v>199</v>
      </c>
      <c r="D64" s="1" t="s">
        <v>792</v>
      </c>
      <c r="E64" s="1" t="s">
        <v>1721</v>
      </c>
      <c r="F64" s="1">
        <v>230</v>
      </c>
      <c r="G64" s="1" t="s">
        <v>1722</v>
      </c>
      <c r="I64" s="2" t="s">
        <v>1063</v>
      </c>
      <c r="J64" s="2">
        <v>328</v>
      </c>
      <c r="K64" s="3" t="s">
        <v>1190</v>
      </c>
      <c r="N64" s="11" t="s">
        <v>1305</v>
      </c>
      <c r="O64" s="12" t="s">
        <v>2496</v>
      </c>
      <c r="P64" s="12" t="s">
        <v>2497</v>
      </c>
      <c r="Q64" s="6"/>
      <c r="R64" s="6"/>
      <c r="S64" s="6"/>
    </row>
    <row r="65" spans="1:19" ht="42.75">
      <c r="A65" s="1" t="s">
        <v>519</v>
      </c>
      <c r="B65" s="1" t="s">
        <v>520</v>
      </c>
      <c r="C65" s="1" t="s">
        <v>521</v>
      </c>
      <c r="D65" s="1" t="s">
        <v>903</v>
      </c>
      <c r="E65" s="1" t="s">
        <v>1948</v>
      </c>
      <c r="F65" s="1">
        <v>643</v>
      </c>
      <c r="G65" s="1" t="s">
        <v>1949</v>
      </c>
      <c r="I65" s="2" t="s">
        <v>1064</v>
      </c>
      <c r="J65" s="2">
        <v>344</v>
      </c>
      <c r="K65" s="3" t="s">
        <v>1782</v>
      </c>
      <c r="N65" s="11" t="s">
        <v>1309</v>
      </c>
      <c r="O65" s="12" t="s">
        <v>2498</v>
      </c>
      <c r="P65" s="12" t="s">
        <v>2499</v>
      </c>
      <c r="Q65" s="6"/>
      <c r="R65" s="6"/>
      <c r="S65" s="6"/>
    </row>
    <row r="66" spans="1:19" ht="28.5">
      <c r="A66" s="1" t="s">
        <v>204</v>
      </c>
      <c r="B66" s="1" t="s">
        <v>205</v>
      </c>
      <c r="C66" s="1" t="s">
        <v>206</v>
      </c>
      <c r="D66" s="1" t="s">
        <v>795</v>
      </c>
      <c r="E66" s="1" t="s">
        <v>1727</v>
      </c>
      <c r="F66" s="1">
        <v>242</v>
      </c>
      <c r="G66" s="1" t="s">
        <v>1728</v>
      </c>
      <c r="I66" s="2" t="s">
        <v>1065</v>
      </c>
      <c r="J66" s="2">
        <v>340</v>
      </c>
      <c r="K66" s="3" t="s">
        <v>1191</v>
      </c>
      <c r="N66" s="11" t="s">
        <v>1290</v>
      </c>
      <c r="O66" s="12" t="s">
        <v>2500</v>
      </c>
      <c r="P66" s="12" t="s">
        <v>2501</v>
      </c>
      <c r="Q66" s="6"/>
      <c r="R66" s="6"/>
      <c r="S66" s="6"/>
    </row>
    <row r="67" spans="1:19">
      <c r="A67" s="1" t="s">
        <v>207</v>
      </c>
      <c r="B67" s="1" t="s">
        <v>208</v>
      </c>
      <c r="C67" s="1" t="s">
        <v>209</v>
      </c>
      <c r="D67" s="1" t="s">
        <v>796</v>
      </c>
      <c r="E67" s="1" t="s">
        <v>1729</v>
      </c>
      <c r="F67" s="1">
        <v>978</v>
      </c>
      <c r="G67" s="1" t="s">
        <v>1730</v>
      </c>
      <c r="I67" s="2" t="s">
        <v>1717</v>
      </c>
      <c r="J67" s="2">
        <v>191</v>
      </c>
      <c r="K67" s="3" t="s">
        <v>1718</v>
      </c>
      <c r="N67" s="11" t="s">
        <v>1323</v>
      </c>
      <c r="O67" s="12" t="s">
        <v>2502</v>
      </c>
      <c r="P67" s="12" t="s">
        <v>2503</v>
      </c>
      <c r="Q67" s="6"/>
      <c r="R67" s="6"/>
      <c r="S67" s="6"/>
    </row>
    <row r="68" spans="1:19">
      <c r="A68" s="1" t="s">
        <v>210</v>
      </c>
      <c r="B68" s="1" t="s">
        <v>211</v>
      </c>
      <c r="C68" s="1" t="s">
        <v>212</v>
      </c>
      <c r="D68" s="1" t="s">
        <v>797</v>
      </c>
      <c r="E68" s="1" t="s">
        <v>1731</v>
      </c>
      <c r="F68" s="1">
        <v>978</v>
      </c>
      <c r="G68" s="1" t="s">
        <v>1732</v>
      </c>
      <c r="I68" s="2" t="s">
        <v>1067</v>
      </c>
      <c r="J68" s="2">
        <v>332</v>
      </c>
      <c r="K68" s="3" t="s">
        <v>1192</v>
      </c>
      <c r="N68" s="11" t="s">
        <v>1333</v>
      </c>
      <c r="O68" s="12" t="s">
        <v>2504</v>
      </c>
      <c r="P68" s="12" t="s">
        <v>2505</v>
      </c>
      <c r="Q68" s="6"/>
      <c r="R68" s="6"/>
      <c r="S68" s="6"/>
    </row>
    <row r="69" spans="1:19" ht="28.5">
      <c r="A69" s="1" t="s">
        <v>222</v>
      </c>
      <c r="B69" s="1" t="s">
        <v>223</v>
      </c>
      <c r="C69" s="1" t="s">
        <v>224</v>
      </c>
      <c r="D69" s="1" t="s">
        <v>801</v>
      </c>
      <c r="E69" s="1" t="s">
        <v>1739</v>
      </c>
      <c r="F69" s="1">
        <v>950</v>
      </c>
      <c r="G69" s="1" t="s">
        <v>1740</v>
      </c>
      <c r="I69" s="2" t="s">
        <v>1068</v>
      </c>
      <c r="J69" s="2">
        <v>348</v>
      </c>
      <c r="K69" s="3" t="s">
        <v>1193</v>
      </c>
      <c r="N69" s="11" t="s">
        <v>1338</v>
      </c>
      <c r="O69" s="12" t="s">
        <v>2506</v>
      </c>
      <c r="P69" s="12" t="s">
        <v>2507</v>
      </c>
      <c r="Q69" s="6"/>
      <c r="R69" s="6"/>
      <c r="S69" s="6"/>
    </row>
    <row r="70" spans="1:19">
      <c r="A70" s="1" t="s">
        <v>225</v>
      </c>
      <c r="B70" s="1" t="s">
        <v>226</v>
      </c>
      <c r="C70" s="1" t="s">
        <v>227</v>
      </c>
      <c r="D70" s="1" t="s">
        <v>802</v>
      </c>
      <c r="E70" s="1" t="s">
        <v>1741</v>
      </c>
      <c r="F70" s="1">
        <v>270</v>
      </c>
      <c r="G70" s="1" t="s">
        <v>1742</v>
      </c>
      <c r="I70" s="2" t="s">
        <v>1069</v>
      </c>
      <c r="J70" s="2">
        <v>360</v>
      </c>
      <c r="K70" s="3" t="s">
        <v>1194</v>
      </c>
      <c r="N70" s="11" t="s">
        <v>1320</v>
      </c>
      <c r="O70" s="12" t="s">
        <v>2508</v>
      </c>
      <c r="P70" s="12" t="s">
        <v>2509</v>
      </c>
      <c r="Q70" s="6"/>
      <c r="R70" s="6"/>
      <c r="S70" s="6"/>
    </row>
    <row r="71" spans="1:19" ht="28.5">
      <c r="A71" s="1" t="s">
        <v>228</v>
      </c>
      <c r="B71" s="1" t="s">
        <v>229</v>
      </c>
      <c r="C71" s="1" t="s">
        <v>230</v>
      </c>
      <c r="D71" s="1" t="s">
        <v>803</v>
      </c>
      <c r="E71" s="1" t="s">
        <v>1743</v>
      </c>
      <c r="F71" s="1">
        <v>981</v>
      </c>
      <c r="G71" s="1" t="s">
        <v>1744</v>
      </c>
      <c r="I71" s="2" t="s">
        <v>1070</v>
      </c>
      <c r="J71" s="2">
        <v>376</v>
      </c>
      <c r="K71" s="3" t="s">
        <v>1195</v>
      </c>
      <c r="N71" s="11" t="s">
        <v>1321</v>
      </c>
      <c r="O71" s="12" t="s">
        <v>2510</v>
      </c>
      <c r="P71" s="12" t="s">
        <v>2511</v>
      </c>
      <c r="Q71" s="6"/>
      <c r="R71" s="6"/>
      <c r="S71" s="6"/>
    </row>
    <row r="72" spans="1:19" ht="28.5">
      <c r="A72" s="6" t="s">
        <v>585</v>
      </c>
      <c r="B72" s="1" t="s">
        <v>586</v>
      </c>
      <c r="C72" s="1" t="s">
        <v>587</v>
      </c>
      <c r="D72" s="1" t="s">
        <v>926</v>
      </c>
      <c r="I72" s="2" t="s">
        <v>1196</v>
      </c>
      <c r="J72" s="2">
        <v>0</v>
      </c>
      <c r="K72" s="3" t="s">
        <v>1197</v>
      </c>
      <c r="N72" s="11" t="s">
        <v>1317</v>
      </c>
      <c r="O72" s="12" t="s">
        <v>2512</v>
      </c>
      <c r="P72" s="12" t="s">
        <v>2513</v>
      </c>
      <c r="Q72" s="6"/>
      <c r="R72" s="6"/>
      <c r="S72" s="6"/>
    </row>
    <row r="73" spans="1:19">
      <c r="A73" s="1" t="s">
        <v>234</v>
      </c>
      <c r="B73" s="1" t="s">
        <v>235</v>
      </c>
      <c r="C73" s="1" t="s">
        <v>236</v>
      </c>
      <c r="D73" s="1" t="s">
        <v>805</v>
      </c>
      <c r="E73" s="1" t="s">
        <v>1747</v>
      </c>
      <c r="F73" s="1">
        <v>936</v>
      </c>
      <c r="G73" s="1" t="s">
        <v>1748</v>
      </c>
      <c r="I73" s="2" t="s">
        <v>1071</v>
      </c>
      <c r="J73" s="2">
        <v>356</v>
      </c>
      <c r="K73" s="3" t="s">
        <v>1198</v>
      </c>
      <c r="N73" s="6"/>
      <c r="O73" s="6"/>
      <c r="P73" s="6"/>
      <c r="Q73" s="6"/>
      <c r="R73" s="6"/>
      <c r="S73" s="6"/>
    </row>
    <row r="74" spans="1:19">
      <c r="A74" s="1" t="s">
        <v>237</v>
      </c>
      <c r="B74" s="1" t="s">
        <v>238</v>
      </c>
      <c r="C74" s="1" t="s">
        <v>239</v>
      </c>
      <c r="D74" s="1" t="s">
        <v>806</v>
      </c>
      <c r="E74" s="1" t="s">
        <v>1751</v>
      </c>
      <c r="F74" s="1">
        <v>292</v>
      </c>
      <c r="G74" s="1" t="s">
        <v>1752</v>
      </c>
      <c r="I74" s="2" t="s">
        <v>1072</v>
      </c>
      <c r="J74" s="2">
        <v>368</v>
      </c>
      <c r="K74" s="3" t="s">
        <v>1073</v>
      </c>
      <c r="N74" s="6"/>
      <c r="O74" s="6"/>
      <c r="P74" s="6"/>
      <c r="Q74" s="6"/>
      <c r="R74" s="6"/>
      <c r="S74" s="6"/>
    </row>
    <row r="75" spans="1:19">
      <c r="A75" s="1" t="s">
        <v>240</v>
      </c>
      <c r="B75" s="1" t="s">
        <v>241</v>
      </c>
      <c r="C75" s="1" t="s">
        <v>242</v>
      </c>
      <c r="D75" s="1" t="s">
        <v>807</v>
      </c>
      <c r="E75" s="1" t="s">
        <v>1755</v>
      </c>
      <c r="F75" s="1">
        <v>978</v>
      </c>
      <c r="G75" s="1" t="s">
        <v>1756</v>
      </c>
      <c r="I75" s="2" t="s">
        <v>1074</v>
      </c>
      <c r="J75" s="2">
        <v>364</v>
      </c>
      <c r="K75" s="3" t="s">
        <v>1199</v>
      </c>
      <c r="N75" s="6"/>
      <c r="O75" s="6"/>
      <c r="P75" s="6"/>
      <c r="Q75" s="6"/>
      <c r="R75" s="6"/>
      <c r="S75" s="6"/>
    </row>
    <row r="76" spans="1:19">
      <c r="A76" s="1" t="s">
        <v>246</v>
      </c>
      <c r="B76" s="1" t="s">
        <v>247</v>
      </c>
      <c r="C76" s="1" t="s">
        <v>248</v>
      </c>
      <c r="D76" s="1" t="s">
        <v>809</v>
      </c>
      <c r="E76" s="1" t="s">
        <v>1759</v>
      </c>
      <c r="F76" s="1">
        <v>951</v>
      </c>
      <c r="G76" s="1" t="s">
        <v>1760</v>
      </c>
      <c r="I76" s="2" t="s">
        <v>1075</v>
      </c>
      <c r="J76" s="2">
        <v>352</v>
      </c>
      <c r="K76" s="3" t="s">
        <v>1076</v>
      </c>
      <c r="N76" s="6"/>
      <c r="O76" s="6"/>
      <c r="P76" s="6"/>
      <c r="Q76" s="6"/>
      <c r="R76" s="6"/>
      <c r="S76" s="6"/>
    </row>
    <row r="77" spans="1:19">
      <c r="A77" s="1" t="s">
        <v>243</v>
      </c>
      <c r="B77" s="1" t="s">
        <v>244</v>
      </c>
      <c r="C77" s="1" t="s">
        <v>245</v>
      </c>
      <c r="D77" s="1" t="s">
        <v>808</v>
      </c>
      <c r="E77" s="1" t="s">
        <v>1757</v>
      </c>
      <c r="F77" s="1">
        <v>208</v>
      </c>
      <c r="G77" s="1" t="s">
        <v>1758</v>
      </c>
      <c r="I77" s="2" t="s">
        <v>1200</v>
      </c>
      <c r="J77" s="2">
        <v>0</v>
      </c>
      <c r="K77" s="3" t="s">
        <v>1201</v>
      </c>
    </row>
    <row r="78" spans="1:19">
      <c r="A78" s="1" t="s">
        <v>249</v>
      </c>
      <c r="B78" s="1" t="s">
        <v>250</v>
      </c>
      <c r="C78" s="1" t="s">
        <v>251</v>
      </c>
      <c r="D78" s="1" t="s">
        <v>810</v>
      </c>
      <c r="E78" s="1" t="s">
        <v>1761</v>
      </c>
      <c r="F78" s="1">
        <v>978</v>
      </c>
      <c r="G78" s="1" t="s">
        <v>1762</v>
      </c>
      <c r="I78" s="2" t="s">
        <v>1077</v>
      </c>
      <c r="J78" s="2">
        <v>388</v>
      </c>
      <c r="K78" s="3" t="s">
        <v>1202</v>
      </c>
    </row>
    <row r="79" spans="1:19">
      <c r="A79" s="1" t="s">
        <v>252</v>
      </c>
      <c r="B79" s="1" t="s">
        <v>253</v>
      </c>
      <c r="C79" s="1" t="s">
        <v>254</v>
      </c>
      <c r="D79" s="1" t="s">
        <v>811</v>
      </c>
      <c r="E79" s="1" t="s">
        <v>1765</v>
      </c>
      <c r="F79" s="1">
        <v>840</v>
      </c>
      <c r="G79" s="1" t="s">
        <v>1766</v>
      </c>
      <c r="I79" s="2" t="s">
        <v>1078</v>
      </c>
      <c r="J79" s="2">
        <v>400</v>
      </c>
      <c r="K79" s="3" t="s">
        <v>1203</v>
      </c>
    </row>
    <row r="80" spans="1:19">
      <c r="A80" s="1" t="s">
        <v>255</v>
      </c>
      <c r="B80" s="1" t="s">
        <v>256</v>
      </c>
      <c r="C80" s="1" t="s">
        <v>257</v>
      </c>
      <c r="D80" s="1" t="s">
        <v>812</v>
      </c>
      <c r="E80" s="1" t="s">
        <v>1767</v>
      </c>
      <c r="F80" s="1">
        <v>320</v>
      </c>
      <c r="G80" s="1" t="s">
        <v>1768</v>
      </c>
      <c r="I80" s="2" t="s">
        <v>1079</v>
      </c>
      <c r="J80" s="2">
        <v>392</v>
      </c>
      <c r="K80" s="3" t="s">
        <v>1204</v>
      </c>
    </row>
    <row r="81" spans="1:11">
      <c r="A81" s="1" t="s">
        <v>2087</v>
      </c>
      <c r="B81" s="1" t="s">
        <v>258</v>
      </c>
      <c r="C81" s="1" t="s">
        <v>259</v>
      </c>
      <c r="D81" s="1" t="s">
        <v>813</v>
      </c>
      <c r="E81" s="1" t="s">
        <v>1769</v>
      </c>
      <c r="F81" s="1">
        <v>0</v>
      </c>
      <c r="G81" s="1" t="s">
        <v>1770</v>
      </c>
      <c r="I81" s="2" t="s">
        <v>1080</v>
      </c>
      <c r="J81" s="2">
        <v>404</v>
      </c>
      <c r="K81" s="3" t="s">
        <v>1205</v>
      </c>
    </row>
    <row r="82" spans="1:11">
      <c r="A82" s="1" t="s">
        <v>260</v>
      </c>
      <c r="B82" s="1" t="s">
        <v>261</v>
      </c>
      <c r="C82" s="1" t="s">
        <v>262</v>
      </c>
      <c r="D82" s="1" t="s">
        <v>814</v>
      </c>
      <c r="E82" s="1" t="s">
        <v>1771</v>
      </c>
      <c r="F82" s="1">
        <v>324</v>
      </c>
      <c r="G82" s="1" t="s">
        <v>1772</v>
      </c>
      <c r="I82" s="2" t="s">
        <v>1081</v>
      </c>
      <c r="J82" s="2">
        <v>417</v>
      </c>
      <c r="K82" s="3" t="s">
        <v>1206</v>
      </c>
    </row>
    <row r="83" spans="1:11">
      <c r="A83" s="1" t="s">
        <v>188</v>
      </c>
      <c r="B83" s="1" t="s">
        <v>189</v>
      </c>
      <c r="C83" s="1" t="s">
        <v>190</v>
      </c>
      <c r="D83" s="1" t="s">
        <v>789</v>
      </c>
      <c r="E83" s="1" t="s">
        <v>1713</v>
      </c>
      <c r="F83" s="1">
        <v>950</v>
      </c>
      <c r="G83" s="1" t="s">
        <v>1714</v>
      </c>
      <c r="I83" s="2" t="s">
        <v>1749</v>
      </c>
      <c r="J83" s="2">
        <v>116</v>
      </c>
      <c r="K83" s="3" t="s">
        <v>1750</v>
      </c>
    </row>
    <row r="84" spans="1:11">
      <c r="A84" s="1" t="s">
        <v>263</v>
      </c>
      <c r="B84" s="1" t="s">
        <v>264</v>
      </c>
      <c r="C84" s="1" t="s">
        <v>265</v>
      </c>
      <c r="D84" s="1" t="s">
        <v>815</v>
      </c>
      <c r="E84" s="1" t="s">
        <v>1773</v>
      </c>
      <c r="F84" s="1">
        <v>952</v>
      </c>
      <c r="G84" s="1" t="s">
        <v>1774</v>
      </c>
      <c r="I84" s="2" t="s">
        <v>1753</v>
      </c>
      <c r="J84" s="2">
        <v>174</v>
      </c>
      <c r="K84" s="3" t="s">
        <v>1754</v>
      </c>
    </row>
    <row r="85" spans="1:11">
      <c r="A85" s="1" t="s">
        <v>266</v>
      </c>
      <c r="B85" s="1" t="s">
        <v>267</v>
      </c>
      <c r="C85" s="1" t="s">
        <v>268</v>
      </c>
      <c r="D85" s="1" t="s">
        <v>816</v>
      </c>
      <c r="E85" s="1" t="s">
        <v>1775</v>
      </c>
      <c r="F85" s="1">
        <v>328</v>
      </c>
      <c r="G85" s="1" t="s">
        <v>1776</v>
      </c>
      <c r="I85" s="2" t="s">
        <v>1084</v>
      </c>
      <c r="J85" s="2">
        <v>408</v>
      </c>
      <c r="K85" s="3" t="s">
        <v>1209</v>
      </c>
    </row>
    <row r="86" spans="1:11">
      <c r="A86" s="1" t="s">
        <v>213</v>
      </c>
      <c r="B86" s="1" t="s">
        <v>214</v>
      </c>
      <c r="C86" s="1" t="s">
        <v>215</v>
      </c>
      <c r="D86" s="1" t="s">
        <v>798</v>
      </c>
      <c r="E86" s="1" t="s">
        <v>1733</v>
      </c>
      <c r="F86" s="1">
        <v>978</v>
      </c>
      <c r="G86" s="1" t="s">
        <v>1734</v>
      </c>
      <c r="I86" s="2" t="s">
        <v>1085</v>
      </c>
      <c r="J86" s="2">
        <v>410</v>
      </c>
      <c r="K86" s="3" t="s">
        <v>1210</v>
      </c>
    </row>
    <row r="87" spans="1:11">
      <c r="A87" s="1" t="s">
        <v>269</v>
      </c>
      <c r="B87" s="1" t="s">
        <v>270</v>
      </c>
      <c r="C87" s="1" t="s">
        <v>271</v>
      </c>
      <c r="D87" s="1" t="s">
        <v>817</v>
      </c>
      <c r="E87" s="1" t="s">
        <v>1777</v>
      </c>
      <c r="F87" s="1">
        <v>332</v>
      </c>
      <c r="G87" s="1" t="s">
        <v>1778</v>
      </c>
      <c r="I87" s="2" t="s">
        <v>1086</v>
      </c>
      <c r="J87" s="2">
        <v>414</v>
      </c>
      <c r="K87" s="3" t="s">
        <v>2088</v>
      </c>
    </row>
    <row r="88" spans="1:11">
      <c r="A88" s="1" t="s">
        <v>277</v>
      </c>
      <c r="B88" s="1" t="s">
        <v>278</v>
      </c>
      <c r="C88" s="1" t="s">
        <v>279</v>
      </c>
      <c r="D88" s="1" t="s">
        <v>820</v>
      </c>
      <c r="E88" s="1" t="s">
        <v>1779</v>
      </c>
      <c r="F88" s="1">
        <v>340</v>
      </c>
      <c r="G88" s="1" t="s">
        <v>1780</v>
      </c>
      <c r="I88" s="2" t="s">
        <v>1763</v>
      </c>
      <c r="J88" s="2">
        <v>136</v>
      </c>
      <c r="K88" s="3" t="s">
        <v>1764</v>
      </c>
    </row>
    <row r="89" spans="1:11">
      <c r="A89" s="1" t="s">
        <v>704</v>
      </c>
      <c r="B89" s="1" t="s">
        <v>130</v>
      </c>
      <c r="C89" s="1" t="s">
        <v>131</v>
      </c>
      <c r="D89" s="1" t="s">
        <v>768</v>
      </c>
      <c r="E89" s="1" t="s">
        <v>1781</v>
      </c>
      <c r="F89" s="1">
        <v>344</v>
      </c>
      <c r="G89" s="1" t="s">
        <v>1782</v>
      </c>
      <c r="I89" s="2" t="s">
        <v>1088</v>
      </c>
      <c r="J89" s="2">
        <v>398</v>
      </c>
      <c r="K89" s="3" t="s">
        <v>1212</v>
      </c>
    </row>
    <row r="90" spans="1:11">
      <c r="A90" s="1" t="s">
        <v>280</v>
      </c>
      <c r="B90" s="1" t="s">
        <v>281</v>
      </c>
      <c r="C90" s="1" t="s">
        <v>282</v>
      </c>
      <c r="D90" s="1" t="s">
        <v>821</v>
      </c>
      <c r="E90" s="1" t="s">
        <v>1783</v>
      </c>
      <c r="F90" s="1">
        <v>348</v>
      </c>
      <c r="G90" s="1" t="s">
        <v>1784</v>
      </c>
      <c r="I90" s="2" t="s">
        <v>1089</v>
      </c>
      <c r="J90" s="2">
        <v>418</v>
      </c>
      <c r="K90" s="3" t="s">
        <v>1213</v>
      </c>
    </row>
    <row r="91" spans="1:11">
      <c r="A91" s="1" t="s">
        <v>300</v>
      </c>
      <c r="B91" s="1" t="s">
        <v>301</v>
      </c>
      <c r="C91" s="1" t="s">
        <v>302</v>
      </c>
      <c r="D91" s="1" t="s">
        <v>828</v>
      </c>
      <c r="E91" s="1" t="s">
        <v>1797</v>
      </c>
      <c r="F91" s="1">
        <v>0</v>
      </c>
      <c r="G91" s="1" t="s">
        <v>1798</v>
      </c>
      <c r="I91" s="2" t="s">
        <v>1090</v>
      </c>
      <c r="J91" s="2">
        <v>422</v>
      </c>
      <c r="K91" s="3" t="s">
        <v>1214</v>
      </c>
    </row>
    <row r="92" spans="1:11">
      <c r="A92" s="6" t="s">
        <v>134</v>
      </c>
      <c r="B92" s="6" t="s">
        <v>135</v>
      </c>
      <c r="C92" s="6" t="s">
        <v>136</v>
      </c>
      <c r="D92" s="6" t="s">
        <v>770</v>
      </c>
      <c r="E92" s="6" t="s">
        <v>1677</v>
      </c>
      <c r="F92" s="6">
        <v>36</v>
      </c>
      <c r="G92" s="6" t="s">
        <v>1678</v>
      </c>
      <c r="I92" s="2" t="s">
        <v>1091</v>
      </c>
      <c r="J92" s="2">
        <v>144</v>
      </c>
      <c r="K92" s="3" t="s">
        <v>1215</v>
      </c>
    </row>
    <row r="93" spans="1:11">
      <c r="A93" s="1" t="s">
        <v>2079</v>
      </c>
      <c r="B93" s="1" t="s">
        <v>202</v>
      </c>
      <c r="C93" s="1" t="s">
        <v>203</v>
      </c>
      <c r="D93" s="1" t="s">
        <v>794</v>
      </c>
      <c r="E93" s="1" t="s">
        <v>1725</v>
      </c>
      <c r="F93" s="1">
        <v>208</v>
      </c>
      <c r="G93" s="1" t="s">
        <v>1726</v>
      </c>
      <c r="I93" s="2" t="s">
        <v>1092</v>
      </c>
      <c r="J93" s="2">
        <v>430</v>
      </c>
      <c r="K93" s="3" t="s">
        <v>1216</v>
      </c>
    </row>
    <row r="94" spans="1:11">
      <c r="A94" s="1" t="s">
        <v>272</v>
      </c>
      <c r="B94" s="1" t="s">
        <v>273</v>
      </c>
      <c r="C94" s="1" t="s">
        <v>274</v>
      </c>
      <c r="D94" s="1" t="s">
        <v>818</v>
      </c>
      <c r="I94" s="2" t="s">
        <v>1093</v>
      </c>
      <c r="J94" s="2">
        <v>426</v>
      </c>
      <c r="K94" s="3" t="s">
        <v>1094</v>
      </c>
    </row>
    <row r="95" spans="1:11">
      <c r="A95" s="6" t="s">
        <v>137</v>
      </c>
      <c r="B95" s="6" t="s">
        <v>138</v>
      </c>
      <c r="C95" s="6" t="s">
        <v>139</v>
      </c>
      <c r="D95" s="6" t="s">
        <v>771</v>
      </c>
      <c r="E95" s="6" t="s">
        <v>1679</v>
      </c>
      <c r="F95" s="6">
        <v>36</v>
      </c>
      <c r="G95" s="6" t="s">
        <v>1680</v>
      </c>
      <c r="I95" s="2" t="s">
        <v>1095</v>
      </c>
      <c r="J95" s="2">
        <v>434</v>
      </c>
      <c r="K95" s="3" t="s">
        <v>1217</v>
      </c>
    </row>
    <row r="96" spans="1:11">
      <c r="A96" s="1" t="s">
        <v>466</v>
      </c>
      <c r="B96" s="1" t="s">
        <v>467</v>
      </c>
      <c r="C96" s="1" t="s">
        <v>468</v>
      </c>
      <c r="D96" s="1" t="s">
        <v>885</v>
      </c>
      <c r="E96" s="1" t="s">
        <v>1914</v>
      </c>
      <c r="F96" s="1">
        <v>840</v>
      </c>
      <c r="G96" s="1" t="s">
        <v>1915</v>
      </c>
      <c r="I96" s="2" t="s">
        <v>1096</v>
      </c>
      <c r="J96" s="2">
        <v>504</v>
      </c>
      <c r="K96" s="3" t="s">
        <v>1218</v>
      </c>
    </row>
    <row r="97" spans="1:11">
      <c r="A97" s="1" t="s">
        <v>387</v>
      </c>
      <c r="B97" s="1" t="s">
        <v>388</v>
      </c>
      <c r="C97" s="1" t="s">
        <v>389</v>
      </c>
      <c r="D97" s="1" t="s">
        <v>858</v>
      </c>
      <c r="E97" s="1" t="s">
        <v>1859</v>
      </c>
      <c r="F97" s="1">
        <v>840</v>
      </c>
      <c r="G97" s="1" t="s">
        <v>1860</v>
      </c>
      <c r="I97" s="2" t="s">
        <v>1097</v>
      </c>
      <c r="J97" s="2">
        <v>498</v>
      </c>
      <c r="K97" s="3" t="s">
        <v>1219</v>
      </c>
    </row>
    <row r="98" spans="1:11">
      <c r="A98" s="1" t="s">
        <v>463</v>
      </c>
      <c r="B98" s="1" t="s">
        <v>464</v>
      </c>
      <c r="C98" s="1" t="s">
        <v>465</v>
      </c>
      <c r="D98" s="1" t="s">
        <v>884</v>
      </c>
      <c r="I98" s="2" t="s">
        <v>1098</v>
      </c>
      <c r="J98" s="2">
        <v>969</v>
      </c>
      <c r="K98" s="3" t="s">
        <v>1220</v>
      </c>
    </row>
    <row r="99" spans="1:11">
      <c r="A99" s="6" t="s">
        <v>115</v>
      </c>
      <c r="B99" s="6" t="s">
        <v>116</v>
      </c>
      <c r="C99" s="6" t="s">
        <v>117</v>
      </c>
      <c r="D99" s="6" t="s">
        <v>763</v>
      </c>
      <c r="E99" s="6" t="s">
        <v>1087</v>
      </c>
      <c r="F99" s="6">
        <v>136</v>
      </c>
      <c r="G99" s="6" t="s">
        <v>1211</v>
      </c>
      <c r="I99" s="2" t="s">
        <v>368</v>
      </c>
      <c r="J99" s="2">
        <v>807</v>
      </c>
      <c r="K99" s="3" t="s">
        <v>1099</v>
      </c>
    </row>
    <row r="100" spans="1:11">
      <c r="A100" s="1" t="s">
        <v>576</v>
      </c>
      <c r="B100" s="1" t="s">
        <v>577</v>
      </c>
      <c r="C100" s="1" t="s">
        <v>578</v>
      </c>
      <c r="D100" s="1" t="s">
        <v>923</v>
      </c>
      <c r="E100" s="1" t="s">
        <v>1987</v>
      </c>
      <c r="F100" s="1">
        <v>90</v>
      </c>
      <c r="G100" s="1" t="s">
        <v>1988</v>
      </c>
      <c r="I100" s="2" t="s">
        <v>1100</v>
      </c>
      <c r="J100" s="2">
        <v>104</v>
      </c>
      <c r="K100" s="3" t="s">
        <v>1221</v>
      </c>
    </row>
    <row r="101" spans="1:11">
      <c r="A101" s="1" t="s">
        <v>603</v>
      </c>
      <c r="B101" s="1" t="s">
        <v>604</v>
      </c>
      <c r="C101" s="1" t="s">
        <v>605</v>
      </c>
      <c r="D101" s="1" t="s">
        <v>932</v>
      </c>
      <c r="I101" s="2" t="s">
        <v>1101</v>
      </c>
      <c r="J101" s="2">
        <v>496</v>
      </c>
      <c r="K101" s="3" t="s">
        <v>1222</v>
      </c>
    </row>
    <row r="102" spans="1:11">
      <c r="A102" s="1" t="s">
        <v>649</v>
      </c>
      <c r="B102" s="1" t="s">
        <v>650</v>
      </c>
      <c r="C102" s="1" t="s">
        <v>651</v>
      </c>
      <c r="D102" s="1" t="s">
        <v>949</v>
      </c>
      <c r="E102" s="1" t="s">
        <v>2031</v>
      </c>
      <c r="F102" s="1">
        <v>840</v>
      </c>
      <c r="G102" s="1" t="s">
        <v>2032</v>
      </c>
      <c r="I102" s="2" t="s">
        <v>1102</v>
      </c>
      <c r="J102" s="2">
        <v>446</v>
      </c>
      <c r="K102" s="3" t="s">
        <v>1273</v>
      </c>
    </row>
    <row r="103" spans="1:11">
      <c r="A103" s="6" t="s">
        <v>86</v>
      </c>
      <c r="B103" s="6" t="s">
        <v>87</v>
      </c>
      <c r="C103" s="6" t="s">
        <v>88</v>
      </c>
      <c r="D103" s="6" t="s">
        <v>753</v>
      </c>
      <c r="E103" s="6" t="s">
        <v>1652</v>
      </c>
      <c r="F103" s="6">
        <v>840</v>
      </c>
      <c r="G103" s="6" t="s">
        <v>1653</v>
      </c>
      <c r="I103" s="2" t="s">
        <v>1223</v>
      </c>
      <c r="J103" s="2">
        <v>478</v>
      </c>
      <c r="K103" s="3" t="s">
        <v>1224</v>
      </c>
    </row>
    <row r="104" spans="1:11">
      <c r="A104" s="1" t="s">
        <v>684</v>
      </c>
      <c r="B104" s="1" t="s">
        <v>685</v>
      </c>
      <c r="C104" s="1" t="s">
        <v>686</v>
      </c>
      <c r="D104" s="1" t="s">
        <v>961</v>
      </c>
      <c r="E104" s="1" t="s">
        <v>2055</v>
      </c>
      <c r="F104" s="1">
        <v>840</v>
      </c>
      <c r="G104" s="1" t="s">
        <v>2056</v>
      </c>
      <c r="I104" s="2" t="s">
        <v>1103</v>
      </c>
      <c r="J104" s="2">
        <v>480</v>
      </c>
      <c r="K104" s="3" t="s">
        <v>1225</v>
      </c>
    </row>
    <row r="105" spans="1:11">
      <c r="A105" s="1" t="s">
        <v>687</v>
      </c>
      <c r="B105" s="1" t="s">
        <v>688</v>
      </c>
      <c r="C105" s="1" t="s">
        <v>689</v>
      </c>
      <c r="D105" s="1" t="s">
        <v>962</v>
      </c>
      <c r="I105" s="2" t="s">
        <v>1104</v>
      </c>
      <c r="J105" s="2">
        <v>462</v>
      </c>
      <c r="K105" s="3" t="s">
        <v>1226</v>
      </c>
    </row>
    <row r="106" spans="1:11">
      <c r="A106" s="6" t="s">
        <v>2082</v>
      </c>
      <c r="B106" s="6" t="s">
        <v>3</v>
      </c>
      <c r="C106" s="6" t="s">
        <v>4</v>
      </c>
      <c r="D106" s="6" t="s">
        <v>725</v>
      </c>
      <c r="E106" s="6" t="s">
        <v>1044</v>
      </c>
      <c r="F106" s="6">
        <v>978</v>
      </c>
      <c r="G106" s="6" t="s">
        <v>1045</v>
      </c>
      <c r="I106" s="2" t="s">
        <v>1105</v>
      </c>
      <c r="J106" s="2">
        <v>454</v>
      </c>
      <c r="K106" s="3" t="s">
        <v>1106</v>
      </c>
    </row>
    <row r="107" spans="1:11">
      <c r="A107" s="1" t="s">
        <v>286</v>
      </c>
      <c r="B107" s="1" t="s">
        <v>287</v>
      </c>
      <c r="C107" s="1" t="s">
        <v>288</v>
      </c>
      <c r="D107" s="1" t="s">
        <v>823</v>
      </c>
      <c r="E107" s="1" t="s">
        <v>1787</v>
      </c>
      <c r="F107" s="1">
        <v>356</v>
      </c>
      <c r="G107" s="1" t="s">
        <v>1788</v>
      </c>
      <c r="I107" s="2" t="s">
        <v>1107</v>
      </c>
      <c r="J107" s="2">
        <v>484</v>
      </c>
      <c r="K107" s="3" t="s">
        <v>1227</v>
      </c>
    </row>
    <row r="108" spans="1:11">
      <c r="A108" s="1" t="s">
        <v>289</v>
      </c>
      <c r="B108" s="1" t="s">
        <v>290</v>
      </c>
      <c r="C108" s="1" t="s">
        <v>291</v>
      </c>
      <c r="D108" s="1" t="s">
        <v>824</v>
      </c>
      <c r="E108" s="1" t="s">
        <v>1789</v>
      </c>
      <c r="F108" s="1">
        <v>360</v>
      </c>
      <c r="G108" s="1" t="s">
        <v>1790</v>
      </c>
      <c r="I108" s="2" t="s">
        <v>1108</v>
      </c>
      <c r="J108" s="2">
        <v>458</v>
      </c>
      <c r="K108" s="3" t="s">
        <v>1228</v>
      </c>
    </row>
    <row r="109" spans="1:11">
      <c r="A109" s="1" t="s">
        <v>294</v>
      </c>
      <c r="B109" s="1" t="s">
        <v>295</v>
      </c>
      <c r="C109" s="1" t="s">
        <v>296</v>
      </c>
      <c r="D109" s="1" t="s">
        <v>826</v>
      </c>
      <c r="E109" s="1" t="s">
        <v>1793</v>
      </c>
      <c r="F109" s="1">
        <v>368</v>
      </c>
      <c r="G109" s="1" t="s">
        <v>1794</v>
      </c>
      <c r="I109" s="2" t="s">
        <v>1109</v>
      </c>
      <c r="J109" s="2">
        <v>943</v>
      </c>
      <c r="K109" s="3" t="s">
        <v>1229</v>
      </c>
    </row>
    <row r="110" spans="1:11">
      <c r="A110" s="1" t="s">
        <v>713</v>
      </c>
      <c r="B110" s="1" t="s">
        <v>292</v>
      </c>
      <c r="C110" s="1" t="s">
        <v>293</v>
      </c>
      <c r="D110" s="1" t="s">
        <v>825</v>
      </c>
      <c r="E110" s="1" t="s">
        <v>1791</v>
      </c>
      <c r="F110" s="1">
        <v>364</v>
      </c>
      <c r="G110" s="1" t="s">
        <v>1792</v>
      </c>
      <c r="I110" s="2" t="s">
        <v>1110</v>
      </c>
      <c r="J110" s="2">
        <v>516</v>
      </c>
      <c r="K110" s="3" t="s">
        <v>1230</v>
      </c>
    </row>
    <row r="111" spans="1:11">
      <c r="A111" s="1" t="s">
        <v>297</v>
      </c>
      <c r="B111" s="1" t="s">
        <v>298</v>
      </c>
      <c r="C111" s="1" t="s">
        <v>299</v>
      </c>
      <c r="D111" s="1" t="s">
        <v>827</v>
      </c>
      <c r="E111" s="1" t="s">
        <v>1795</v>
      </c>
      <c r="F111" s="1">
        <v>978</v>
      </c>
      <c r="G111" s="1" t="s">
        <v>1796</v>
      </c>
      <c r="I111" s="2" t="s">
        <v>1111</v>
      </c>
      <c r="J111" s="2">
        <v>566</v>
      </c>
      <c r="K111" s="3" t="s">
        <v>1231</v>
      </c>
    </row>
    <row r="112" spans="1:11">
      <c r="A112" s="1" t="s">
        <v>283</v>
      </c>
      <c r="B112" s="1" t="s">
        <v>284</v>
      </c>
      <c r="C112" s="1" t="s">
        <v>285</v>
      </c>
      <c r="D112" s="1" t="s">
        <v>822</v>
      </c>
      <c r="E112" s="1" t="s">
        <v>1785</v>
      </c>
      <c r="F112" s="1">
        <v>352</v>
      </c>
      <c r="G112" s="1" t="s">
        <v>1786</v>
      </c>
      <c r="I112" s="2" t="s">
        <v>1112</v>
      </c>
      <c r="J112" s="2">
        <v>558</v>
      </c>
      <c r="K112" s="3" t="s">
        <v>1232</v>
      </c>
    </row>
    <row r="113" spans="1:11">
      <c r="A113" s="1" t="s">
        <v>303</v>
      </c>
      <c r="B113" s="1" t="s">
        <v>304</v>
      </c>
      <c r="C113" s="1" t="s">
        <v>305</v>
      </c>
      <c r="D113" s="1" t="s">
        <v>829</v>
      </c>
      <c r="E113" s="1" t="s">
        <v>1799</v>
      </c>
      <c r="F113" s="1">
        <v>376</v>
      </c>
      <c r="G113" s="1" t="s">
        <v>1800</v>
      </c>
      <c r="I113" s="2" t="s">
        <v>1113</v>
      </c>
      <c r="J113" s="2">
        <v>578</v>
      </c>
      <c r="K113" s="3" t="s">
        <v>1233</v>
      </c>
    </row>
    <row r="114" spans="1:11">
      <c r="A114" s="1" t="s">
        <v>306</v>
      </c>
      <c r="B114" s="1" t="s">
        <v>307</v>
      </c>
      <c r="C114" s="1" t="s">
        <v>308</v>
      </c>
      <c r="D114" s="1" t="s">
        <v>830</v>
      </c>
      <c r="E114" s="1" t="s">
        <v>1801</v>
      </c>
      <c r="F114" s="1">
        <v>978</v>
      </c>
      <c r="G114" s="1" t="s">
        <v>1802</v>
      </c>
      <c r="I114" s="2" t="s">
        <v>1114</v>
      </c>
      <c r="J114" s="2">
        <v>524</v>
      </c>
      <c r="K114" s="3" t="s">
        <v>1234</v>
      </c>
    </row>
    <row r="115" spans="1:11">
      <c r="A115" s="1" t="s">
        <v>309</v>
      </c>
      <c r="B115" s="1" t="s">
        <v>310</v>
      </c>
      <c r="C115" s="1" t="s">
        <v>311</v>
      </c>
      <c r="D115" s="1" t="s">
        <v>831</v>
      </c>
      <c r="E115" s="1" t="s">
        <v>1803</v>
      </c>
      <c r="F115" s="1">
        <v>388</v>
      </c>
      <c r="G115" s="1" t="s">
        <v>1804</v>
      </c>
      <c r="I115" s="2" t="s">
        <v>1115</v>
      </c>
      <c r="J115" s="2">
        <v>554</v>
      </c>
      <c r="K115" s="3" t="s">
        <v>1235</v>
      </c>
    </row>
    <row r="116" spans="1:11">
      <c r="A116" s="1" t="s">
        <v>312</v>
      </c>
      <c r="B116" s="1" t="s">
        <v>313</v>
      </c>
      <c r="C116" s="1" t="s">
        <v>314</v>
      </c>
      <c r="D116" s="1" t="s">
        <v>832</v>
      </c>
      <c r="E116" s="1" t="s">
        <v>1805</v>
      </c>
      <c r="F116" s="1">
        <v>392</v>
      </c>
      <c r="G116" s="1" t="s">
        <v>1806</v>
      </c>
      <c r="I116" s="2" t="s">
        <v>1116</v>
      </c>
      <c r="J116" s="2">
        <v>512</v>
      </c>
      <c r="K116" s="3" t="s">
        <v>1236</v>
      </c>
    </row>
    <row r="117" spans="1:11">
      <c r="A117" s="1" t="s">
        <v>315</v>
      </c>
      <c r="B117" s="1" t="s">
        <v>316</v>
      </c>
      <c r="C117" s="1" t="s">
        <v>317</v>
      </c>
      <c r="D117" s="1" t="s">
        <v>833</v>
      </c>
      <c r="E117" s="1" t="s">
        <v>1807</v>
      </c>
      <c r="F117" s="1">
        <v>0</v>
      </c>
      <c r="G117" s="1" t="s">
        <v>1808</v>
      </c>
      <c r="I117" s="2" t="s">
        <v>1117</v>
      </c>
      <c r="J117" s="2">
        <v>590</v>
      </c>
      <c r="K117" s="3" t="s">
        <v>2075</v>
      </c>
    </row>
    <row r="118" spans="1:11">
      <c r="A118" s="1" t="s">
        <v>318</v>
      </c>
      <c r="B118" s="1" t="s">
        <v>319</v>
      </c>
      <c r="C118" s="1" t="s">
        <v>320</v>
      </c>
      <c r="D118" s="1" t="s">
        <v>834</v>
      </c>
      <c r="E118" s="1" t="s">
        <v>1809</v>
      </c>
      <c r="F118" s="1">
        <v>400</v>
      </c>
      <c r="G118" s="1" t="s">
        <v>1810</v>
      </c>
      <c r="I118" s="2" t="s">
        <v>1118</v>
      </c>
      <c r="J118" s="2">
        <v>604</v>
      </c>
      <c r="K118" s="3" t="s">
        <v>1119</v>
      </c>
    </row>
    <row r="119" spans="1:11">
      <c r="A119" s="1" t="s">
        <v>321</v>
      </c>
      <c r="B119" s="1" t="s">
        <v>322</v>
      </c>
      <c r="C119" s="1" t="s">
        <v>323</v>
      </c>
      <c r="D119" s="1" t="s">
        <v>835</v>
      </c>
      <c r="E119" s="1" t="s">
        <v>1811</v>
      </c>
      <c r="F119" s="1">
        <v>398</v>
      </c>
      <c r="G119" s="1" t="s">
        <v>1812</v>
      </c>
      <c r="I119" s="2" t="s">
        <v>1120</v>
      </c>
      <c r="J119" s="2">
        <v>598</v>
      </c>
      <c r="K119" s="3" t="s">
        <v>2080</v>
      </c>
    </row>
    <row r="120" spans="1:11">
      <c r="A120" s="1" t="s">
        <v>324</v>
      </c>
      <c r="B120" s="1" t="s">
        <v>325</v>
      </c>
      <c r="C120" s="1" t="s">
        <v>326</v>
      </c>
      <c r="D120" s="1" t="s">
        <v>836</v>
      </c>
      <c r="E120" s="1" t="s">
        <v>1813</v>
      </c>
      <c r="F120" s="1">
        <v>404</v>
      </c>
      <c r="G120" s="1" t="s">
        <v>1814</v>
      </c>
      <c r="I120" s="2" t="s">
        <v>1121</v>
      </c>
      <c r="J120" s="2">
        <v>608</v>
      </c>
      <c r="K120" s="3" t="s">
        <v>1237</v>
      </c>
    </row>
    <row r="121" spans="1:11">
      <c r="A121" s="1" t="s">
        <v>327</v>
      </c>
      <c r="B121" s="1" t="s">
        <v>328</v>
      </c>
      <c r="C121" s="1" t="s">
        <v>329</v>
      </c>
      <c r="D121" s="1" t="s">
        <v>837</v>
      </c>
      <c r="I121" s="2" t="s">
        <v>1122</v>
      </c>
      <c r="J121" s="2">
        <v>586</v>
      </c>
      <c r="K121" s="3" t="s">
        <v>1238</v>
      </c>
    </row>
    <row r="122" spans="1:11">
      <c r="A122" s="1" t="s">
        <v>1274</v>
      </c>
      <c r="B122" s="1" t="s">
        <v>1275</v>
      </c>
      <c r="C122" s="1" t="s">
        <v>1276</v>
      </c>
      <c r="D122" s="1" t="s">
        <v>1180</v>
      </c>
      <c r="E122" s="1" t="s">
        <v>1819</v>
      </c>
      <c r="F122" s="1">
        <v>978</v>
      </c>
      <c r="G122" s="1" t="s">
        <v>1820</v>
      </c>
      <c r="I122" s="2" t="s">
        <v>1123</v>
      </c>
      <c r="J122" s="2">
        <v>985</v>
      </c>
      <c r="K122" s="3" t="s">
        <v>1239</v>
      </c>
    </row>
    <row r="123" spans="1:11">
      <c r="A123" s="1" t="s">
        <v>2091</v>
      </c>
      <c r="B123" s="1" t="s">
        <v>336</v>
      </c>
      <c r="C123" s="1" t="s">
        <v>337</v>
      </c>
      <c r="D123" s="1" t="s">
        <v>840</v>
      </c>
      <c r="E123" s="1" t="s">
        <v>1821</v>
      </c>
      <c r="F123" s="1">
        <v>414</v>
      </c>
      <c r="G123" s="1" t="s">
        <v>2088</v>
      </c>
      <c r="I123" s="2" t="s">
        <v>1124</v>
      </c>
      <c r="J123" s="2">
        <v>600</v>
      </c>
      <c r="K123" s="3" t="s">
        <v>1125</v>
      </c>
    </row>
    <row r="124" spans="1:11">
      <c r="A124" s="1" t="s">
        <v>349</v>
      </c>
      <c r="B124" s="1" t="s">
        <v>350</v>
      </c>
      <c r="C124" s="1" t="s">
        <v>351</v>
      </c>
      <c r="D124" s="1" t="s">
        <v>845</v>
      </c>
      <c r="E124" s="1" t="s">
        <v>1830</v>
      </c>
      <c r="F124" s="1">
        <v>426</v>
      </c>
      <c r="G124" s="1" t="s">
        <v>1831</v>
      </c>
      <c r="I124" s="2" t="s">
        <v>1126</v>
      </c>
      <c r="J124" s="2">
        <v>634</v>
      </c>
      <c r="K124" s="3" t="s">
        <v>2089</v>
      </c>
    </row>
    <row r="125" spans="1:11">
      <c r="A125" s="1" t="s">
        <v>343</v>
      </c>
      <c r="B125" s="1" t="s">
        <v>344</v>
      </c>
      <c r="C125" s="1" t="s">
        <v>345</v>
      </c>
      <c r="D125" s="1" t="s">
        <v>843</v>
      </c>
      <c r="E125" s="1" t="s">
        <v>1826</v>
      </c>
      <c r="F125" s="1">
        <v>978</v>
      </c>
      <c r="G125" s="1" t="s">
        <v>1827</v>
      </c>
      <c r="I125" s="2" t="s">
        <v>1127</v>
      </c>
      <c r="J125" s="2">
        <v>946</v>
      </c>
      <c r="K125" s="3" t="s">
        <v>1240</v>
      </c>
    </row>
    <row r="126" spans="1:11">
      <c r="A126" s="1" t="s">
        <v>346</v>
      </c>
      <c r="B126" s="1" t="s">
        <v>347</v>
      </c>
      <c r="C126" s="1" t="s">
        <v>348</v>
      </c>
      <c r="D126" s="1" t="s">
        <v>844</v>
      </c>
      <c r="E126" s="1" t="s">
        <v>1828</v>
      </c>
      <c r="F126" s="1">
        <v>422</v>
      </c>
      <c r="G126" s="1" t="s">
        <v>1829</v>
      </c>
      <c r="I126" s="2" t="s">
        <v>1128</v>
      </c>
      <c r="J126" s="2">
        <v>941</v>
      </c>
      <c r="K126" s="3" t="s">
        <v>1241</v>
      </c>
    </row>
    <row r="127" spans="1:11">
      <c r="A127" s="1" t="s">
        <v>352</v>
      </c>
      <c r="B127" s="1" t="s">
        <v>353</v>
      </c>
      <c r="C127" s="1" t="s">
        <v>354</v>
      </c>
      <c r="D127" s="1" t="s">
        <v>846</v>
      </c>
      <c r="E127" s="1" t="s">
        <v>1832</v>
      </c>
      <c r="F127" s="1">
        <v>430</v>
      </c>
      <c r="G127" s="1" t="s">
        <v>1833</v>
      </c>
      <c r="I127" s="2" t="s">
        <v>1129</v>
      </c>
      <c r="J127" s="2">
        <v>643</v>
      </c>
      <c r="K127" s="3" t="s">
        <v>1242</v>
      </c>
    </row>
    <row r="128" spans="1:11">
      <c r="A128" s="1" t="s">
        <v>355</v>
      </c>
      <c r="B128" s="1" t="s">
        <v>356</v>
      </c>
      <c r="C128" s="1" t="s">
        <v>357</v>
      </c>
      <c r="D128" s="1" t="s">
        <v>847</v>
      </c>
      <c r="E128" s="1" t="s">
        <v>1834</v>
      </c>
      <c r="F128" s="1">
        <v>434</v>
      </c>
      <c r="G128" s="1" t="s">
        <v>1835</v>
      </c>
      <c r="I128" s="2" t="s">
        <v>1130</v>
      </c>
      <c r="J128" s="2">
        <v>646</v>
      </c>
      <c r="K128" s="3" t="s">
        <v>1243</v>
      </c>
    </row>
    <row r="129" spans="1:11">
      <c r="A129" s="1" t="s">
        <v>358</v>
      </c>
      <c r="B129" s="1" t="s">
        <v>359</v>
      </c>
      <c r="C129" s="1" t="s">
        <v>360</v>
      </c>
      <c r="D129" s="1" t="s">
        <v>848</v>
      </c>
      <c r="E129" s="1" t="s">
        <v>1836</v>
      </c>
      <c r="F129" s="1">
        <v>756</v>
      </c>
      <c r="G129" s="1" t="s">
        <v>1837</v>
      </c>
      <c r="I129" s="2" t="s">
        <v>1131</v>
      </c>
      <c r="J129" s="2">
        <v>682</v>
      </c>
      <c r="K129" s="3" t="s">
        <v>1244</v>
      </c>
    </row>
    <row r="130" spans="1:11">
      <c r="A130" s="1" t="s">
        <v>361</v>
      </c>
      <c r="B130" s="1" t="s">
        <v>362</v>
      </c>
      <c r="C130" s="1" t="s">
        <v>363</v>
      </c>
      <c r="D130" s="1" t="s">
        <v>849</v>
      </c>
      <c r="E130" s="1" t="s">
        <v>1838</v>
      </c>
      <c r="F130" s="1">
        <v>978</v>
      </c>
      <c r="G130" s="1" t="s">
        <v>1839</v>
      </c>
      <c r="I130" s="2" t="s">
        <v>1132</v>
      </c>
      <c r="J130" s="2">
        <v>90</v>
      </c>
      <c r="K130" s="3" t="s">
        <v>1245</v>
      </c>
    </row>
    <row r="131" spans="1:11">
      <c r="A131" s="1" t="s">
        <v>364</v>
      </c>
      <c r="B131" s="1" t="s">
        <v>365</v>
      </c>
      <c r="C131" s="1" t="s">
        <v>366</v>
      </c>
      <c r="D131" s="1" t="s">
        <v>850</v>
      </c>
      <c r="E131" s="1" t="s">
        <v>1840</v>
      </c>
      <c r="F131" s="1">
        <v>978</v>
      </c>
      <c r="G131" s="1" t="s">
        <v>1841</v>
      </c>
      <c r="I131" s="2" t="s">
        <v>1133</v>
      </c>
      <c r="J131" s="2">
        <v>690</v>
      </c>
      <c r="K131" s="3" t="s">
        <v>1246</v>
      </c>
    </row>
    <row r="132" spans="1:11">
      <c r="A132" s="1" t="s">
        <v>705</v>
      </c>
      <c r="B132" s="1" t="s">
        <v>132</v>
      </c>
      <c r="C132" s="1" t="s">
        <v>133</v>
      </c>
      <c r="D132" s="1" t="s">
        <v>769</v>
      </c>
      <c r="E132" s="1" t="s">
        <v>1842</v>
      </c>
      <c r="F132" s="1">
        <v>446</v>
      </c>
      <c r="G132" s="1" t="s">
        <v>1843</v>
      </c>
      <c r="I132" s="2" t="s">
        <v>1134</v>
      </c>
      <c r="J132" s="2">
        <v>938</v>
      </c>
      <c r="K132" s="3" t="s">
        <v>1247</v>
      </c>
    </row>
    <row r="133" spans="1:11">
      <c r="A133" s="1" t="s">
        <v>715</v>
      </c>
      <c r="B133" s="1" t="s">
        <v>367</v>
      </c>
      <c r="C133" s="1" t="s">
        <v>1844</v>
      </c>
      <c r="D133" s="1" t="s">
        <v>851</v>
      </c>
      <c r="E133" s="1" t="s">
        <v>1845</v>
      </c>
      <c r="F133" s="1">
        <v>807</v>
      </c>
      <c r="G133" s="1" t="s">
        <v>1846</v>
      </c>
      <c r="I133" s="2" t="s">
        <v>1135</v>
      </c>
      <c r="J133" s="2">
        <v>752</v>
      </c>
      <c r="K133" s="3" t="s">
        <v>1248</v>
      </c>
    </row>
    <row r="134" spans="1:11">
      <c r="A134" s="1" t="s">
        <v>369</v>
      </c>
      <c r="B134" s="1" t="s">
        <v>370</v>
      </c>
      <c r="C134" s="1" t="s">
        <v>371</v>
      </c>
      <c r="D134" s="1" t="s">
        <v>852</v>
      </c>
      <c r="E134" s="1" t="s">
        <v>1847</v>
      </c>
      <c r="F134" s="1">
        <v>969</v>
      </c>
      <c r="G134" s="1" t="s">
        <v>1848</v>
      </c>
      <c r="I134" s="2" t="s">
        <v>1136</v>
      </c>
      <c r="J134" s="2">
        <v>702</v>
      </c>
      <c r="K134" s="3" t="s">
        <v>1249</v>
      </c>
    </row>
    <row r="135" spans="1:11">
      <c r="A135" s="1" t="s">
        <v>375</v>
      </c>
      <c r="B135" s="1" t="s">
        <v>376</v>
      </c>
      <c r="C135" s="1" t="s">
        <v>377</v>
      </c>
      <c r="D135" s="1" t="s">
        <v>854</v>
      </c>
      <c r="E135" s="1" t="s">
        <v>1851</v>
      </c>
      <c r="F135" s="1">
        <v>458</v>
      </c>
      <c r="G135" s="1" t="s">
        <v>1852</v>
      </c>
      <c r="I135" s="2" t="s">
        <v>1137</v>
      </c>
      <c r="J135" s="2">
        <v>654</v>
      </c>
      <c r="K135" s="3" t="s">
        <v>1250</v>
      </c>
    </row>
    <row r="136" spans="1:11">
      <c r="A136" s="1" t="s">
        <v>372</v>
      </c>
      <c r="B136" s="1" t="s">
        <v>373</v>
      </c>
      <c r="C136" s="1" t="s">
        <v>374</v>
      </c>
      <c r="D136" s="1" t="s">
        <v>853</v>
      </c>
      <c r="E136" s="1" t="s">
        <v>1849</v>
      </c>
      <c r="F136" s="1">
        <v>454</v>
      </c>
      <c r="G136" s="1" t="s">
        <v>1850</v>
      </c>
      <c r="I136" s="2" t="s">
        <v>1138</v>
      </c>
      <c r="J136" s="2">
        <v>694</v>
      </c>
      <c r="K136" s="3" t="s">
        <v>1139</v>
      </c>
    </row>
    <row r="137" spans="1:11">
      <c r="A137" s="1" t="s">
        <v>378</v>
      </c>
      <c r="B137" s="1" t="s">
        <v>379</v>
      </c>
      <c r="C137" s="1" t="s">
        <v>380</v>
      </c>
      <c r="D137" s="1" t="s">
        <v>855</v>
      </c>
      <c r="E137" s="1" t="s">
        <v>1853</v>
      </c>
      <c r="F137" s="1">
        <v>462</v>
      </c>
      <c r="G137" s="1" t="s">
        <v>1854</v>
      </c>
      <c r="I137" s="2" t="s">
        <v>1140</v>
      </c>
      <c r="J137" s="2">
        <v>706</v>
      </c>
      <c r="K137" s="3" t="s">
        <v>1990</v>
      </c>
    </row>
    <row r="138" spans="1:11">
      <c r="A138" s="1" t="s">
        <v>381</v>
      </c>
      <c r="B138" s="1" t="s">
        <v>382</v>
      </c>
      <c r="C138" s="1" t="s">
        <v>383</v>
      </c>
      <c r="D138" s="1" t="s">
        <v>856</v>
      </c>
      <c r="E138" s="1" t="s">
        <v>1855</v>
      </c>
      <c r="F138" s="1">
        <v>952</v>
      </c>
      <c r="G138" s="1" t="s">
        <v>1856</v>
      </c>
      <c r="I138" s="2" t="s">
        <v>1141</v>
      </c>
      <c r="J138" s="2">
        <v>968</v>
      </c>
      <c r="K138" s="3" t="s">
        <v>1142</v>
      </c>
    </row>
    <row r="139" spans="1:11">
      <c r="A139" s="1" t="s">
        <v>711</v>
      </c>
      <c r="B139" s="1" t="s">
        <v>200</v>
      </c>
      <c r="C139" s="1" t="s">
        <v>201</v>
      </c>
      <c r="D139" s="1" t="s">
        <v>793</v>
      </c>
      <c r="E139" s="1" t="s">
        <v>1723</v>
      </c>
      <c r="F139" s="1">
        <v>238</v>
      </c>
      <c r="G139" s="1" t="s">
        <v>1724</v>
      </c>
      <c r="I139" s="2" t="s">
        <v>1143</v>
      </c>
      <c r="J139" s="2">
        <v>728</v>
      </c>
      <c r="K139" s="3" t="s">
        <v>1251</v>
      </c>
    </row>
    <row r="140" spans="1:11">
      <c r="A140" s="1" t="s">
        <v>384</v>
      </c>
      <c r="B140" s="1" t="s">
        <v>385</v>
      </c>
      <c r="C140" s="1" t="s">
        <v>386</v>
      </c>
      <c r="D140" s="1" t="s">
        <v>857</v>
      </c>
      <c r="E140" s="1" t="s">
        <v>1857</v>
      </c>
      <c r="F140" s="1">
        <v>978</v>
      </c>
      <c r="G140" s="1" t="s">
        <v>1858</v>
      </c>
      <c r="I140" s="2" t="s">
        <v>1252</v>
      </c>
      <c r="J140" s="2">
        <v>678</v>
      </c>
      <c r="K140" s="3" t="s">
        <v>1253</v>
      </c>
    </row>
    <row r="141" spans="1:11">
      <c r="A141" s="1" t="s">
        <v>421</v>
      </c>
      <c r="B141" s="1" t="s">
        <v>422</v>
      </c>
      <c r="C141" s="1" t="s">
        <v>423</v>
      </c>
      <c r="D141" s="1" t="s">
        <v>870</v>
      </c>
      <c r="E141" s="1" t="s">
        <v>1885</v>
      </c>
      <c r="F141" s="1">
        <v>504</v>
      </c>
      <c r="G141" s="1" t="s">
        <v>1886</v>
      </c>
      <c r="I141" s="2" t="s">
        <v>1144</v>
      </c>
      <c r="J141" s="2">
        <v>760</v>
      </c>
      <c r="K141" s="3" t="s">
        <v>1254</v>
      </c>
    </row>
    <row r="142" spans="1:11">
      <c r="A142" s="1" t="s">
        <v>390</v>
      </c>
      <c r="B142" s="1" t="s">
        <v>391</v>
      </c>
      <c r="C142" s="1" t="s">
        <v>392</v>
      </c>
      <c r="D142" s="1" t="s">
        <v>859</v>
      </c>
      <c r="E142" s="1" t="s">
        <v>1861</v>
      </c>
      <c r="F142" s="1">
        <v>978</v>
      </c>
      <c r="G142" s="1" t="s">
        <v>1862</v>
      </c>
      <c r="I142" s="2" t="s">
        <v>1869</v>
      </c>
      <c r="J142" s="2">
        <v>748</v>
      </c>
      <c r="K142" s="3" t="s">
        <v>1870</v>
      </c>
    </row>
    <row r="143" spans="1:11">
      <c r="A143" s="1" t="s">
        <v>396</v>
      </c>
      <c r="B143" s="1" t="s">
        <v>397</v>
      </c>
      <c r="C143" s="1" t="s">
        <v>398</v>
      </c>
      <c r="D143" s="1" t="s">
        <v>861</v>
      </c>
      <c r="E143" s="1" t="s">
        <v>1865</v>
      </c>
      <c r="F143" s="1">
        <v>480</v>
      </c>
      <c r="G143" s="1" t="s">
        <v>1866</v>
      </c>
      <c r="I143" s="2" t="s">
        <v>1146</v>
      </c>
      <c r="J143" s="2">
        <v>764</v>
      </c>
      <c r="K143" s="3" t="s">
        <v>1256</v>
      </c>
    </row>
    <row r="144" spans="1:11">
      <c r="A144" s="1" t="s">
        <v>393</v>
      </c>
      <c r="B144" s="1" t="s">
        <v>394</v>
      </c>
      <c r="C144" s="1" t="s">
        <v>395</v>
      </c>
      <c r="D144" s="1" t="s">
        <v>860</v>
      </c>
      <c r="E144" s="1" t="s">
        <v>1863</v>
      </c>
      <c r="F144" s="1">
        <v>478</v>
      </c>
      <c r="G144" s="1" t="s">
        <v>1864</v>
      </c>
      <c r="I144" s="2" t="s">
        <v>1147</v>
      </c>
      <c r="J144" s="2">
        <v>972</v>
      </c>
      <c r="K144" s="3" t="s">
        <v>618</v>
      </c>
    </row>
    <row r="145" spans="1:11">
      <c r="A145" s="1" t="s">
        <v>399</v>
      </c>
      <c r="B145" s="1" t="s">
        <v>400</v>
      </c>
      <c r="C145" s="1" t="s">
        <v>401</v>
      </c>
      <c r="D145" s="1" t="s">
        <v>862</v>
      </c>
      <c r="E145" s="1" t="s">
        <v>1867</v>
      </c>
      <c r="F145" s="1">
        <v>978</v>
      </c>
      <c r="G145" s="1" t="s">
        <v>1868</v>
      </c>
      <c r="I145" s="2" t="s">
        <v>1148</v>
      </c>
      <c r="J145" s="2">
        <v>934</v>
      </c>
      <c r="K145" s="3" t="s">
        <v>1257</v>
      </c>
    </row>
    <row r="146" spans="1:11">
      <c r="A146" s="1" t="s">
        <v>402</v>
      </c>
      <c r="B146" s="1" t="s">
        <v>403</v>
      </c>
      <c r="C146" s="1" t="s">
        <v>404</v>
      </c>
      <c r="D146" s="1" t="s">
        <v>863</v>
      </c>
      <c r="E146" s="1" t="s">
        <v>1871</v>
      </c>
      <c r="F146" s="1">
        <v>484</v>
      </c>
      <c r="G146" s="1" t="s">
        <v>1872</v>
      </c>
      <c r="I146" s="2" t="s">
        <v>1149</v>
      </c>
      <c r="J146" s="2">
        <v>788</v>
      </c>
      <c r="K146" s="3" t="s">
        <v>1150</v>
      </c>
    </row>
    <row r="147" spans="1:11">
      <c r="A147" s="1" t="s">
        <v>716</v>
      </c>
      <c r="B147" s="1" t="s">
        <v>405</v>
      </c>
      <c r="C147" s="1" t="s">
        <v>406</v>
      </c>
      <c r="D147" s="1" t="s">
        <v>864</v>
      </c>
      <c r="E147" s="1" t="s">
        <v>1873</v>
      </c>
      <c r="F147" s="1">
        <v>840</v>
      </c>
      <c r="G147" s="1" t="s">
        <v>1874</v>
      </c>
      <c r="I147" s="2" t="s">
        <v>1151</v>
      </c>
      <c r="J147" s="2">
        <v>776</v>
      </c>
      <c r="K147" s="3" t="s">
        <v>1258</v>
      </c>
    </row>
    <row r="148" spans="1:11">
      <c r="A148" s="1" t="s">
        <v>407</v>
      </c>
      <c r="B148" s="1" t="s">
        <v>408</v>
      </c>
      <c r="C148" s="1" t="s">
        <v>409</v>
      </c>
      <c r="D148" s="1" t="s">
        <v>865</v>
      </c>
      <c r="E148" s="1" t="s">
        <v>1875</v>
      </c>
      <c r="F148" s="1">
        <v>498</v>
      </c>
      <c r="G148" s="1" t="s">
        <v>1876</v>
      </c>
      <c r="I148" s="2" t="s">
        <v>1152</v>
      </c>
      <c r="J148" s="2">
        <v>949</v>
      </c>
      <c r="K148" s="3" t="s">
        <v>1153</v>
      </c>
    </row>
    <row r="149" spans="1:11">
      <c r="A149" s="1" t="s">
        <v>410</v>
      </c>
      <c r="B149" s="1" t="s">
        <v>411</v>
      </c>
      <c r="C149" s="1" t="s">
        <v>412</v>
      </c>
      <c r="D149" s="1" t="s">
        <v>866</v>
      </c>
      <c r="E149" s="1" t="s">
        <v>1877</v>
      </c>
      <c r="F149" s="1">
        <v>978</v>
      </c>
      <c r="G149" s="1" t="s">
        <v>1878</v>
      </c>
      <c r="I149" s="2" t="s">
        <v>1154</v>
      </c>
      <c r="J149" s="2">
        <v>780</v>
      </c>
      <c r="K149" s="3" t="s">
        <v>1259</v>
      </c>
    </row>
    <row r="150" spans="1:11">
      <c r="A150" s="1" t="s">
        <v>413</v>
      </c>
      <c r="B150" s="1" t="s">
        <v>414</v>
      </c>
      <c r="C150" s="1" t="s">
        <v>415</v>
      </c>
      <c r="D150" s="1" t="s">
        <v>867</v>
      </c>
      <c r="E150" s="1" t="s">
        <v>1879</v>
      </c>
      <c r="F150" s="1">
        <v>496</v>
      </c>
      <c r="G150" s="1" t="s">
        <v>1880</v>
      </c>
      <c r="I150" s="2" t="s">
        <v>1260</v>
      </c>
      <c r="J150" s="2">
        <v>0</v>
      </c>
      <c r="K150" s="3" t="s">
        <v>1261</v>
      </c>
    </row>
    <row r="151" spans="1:11">
      <c r="A151" s="1" t="s">
        <v>2090</v>
      </c>
      <c r="B151" s="1" t="s">
        <v>416</v>
      </c>
      <c r="C151" s="1" t="s">
        <v>417</v>
      </c>
      <c r="D151" s="1" t="s">
        <v>868</v>
      </c>
      <c r="E151" s="1" t="s">
        <v>1881</v>
      </c>
      <c r="F151" s="1">
        <v>978</v>
      </c>
      <c r="G151" s="1" t="s">
        <v>1882</v>
      </c>
      <c r="I151" s="2" t="s">
        <v>1155</v>
      </c>
      <c r="J151" s="2">
        <v>901</v>
      </c>
      <c r="K151" s="3" t="s">
        <v>1156</v>
      </c>
    </row>
    <row r="152" spans="1:11">
      <c r="A152" s="1" t="s">
        <v>418</v>
      </c>
      <c r="B152" s="1" t="s">
        <v>419</v>
      </c>
      <c r="C152" s="1" t="s">
        <v>420</v>
      </c>
      <c r="D152" s="1" t="s">
        <v>869</v>
      </c>
      <c r="E152" s="1" t="s">
        <v>1883</v>
      </c>
      <c r="F152" s="1">
        <v>951</v>
      </c>
      <c r="G152" s="1" t="s">
        <v>1884</v>
      </c>
      <c r="I152" s="2" t="s">
        <v>1157</v>
      </c>
      <c r="J152" s="2">
        <v>834</v>
      </c>
      <c r="K152" s="3" t="s">
        <v>1158</v>
      </c>
    </row>
    <row r="153" spans="1:11">
      <c r="A153" s="1" t="s">
        <v>424</v>
      </c>
      <c r="B153" s="1" t="s">
        <v>425</v>
      </c>
      <c r="C153" s="1" t="s">
        <v>426</v>
      </c>
      <c r="D153" s="1" t="s">
        <v>871</v>
      </c>
      <c r="E153" s="1" t="s">
        <v>1887</v>
      </c>
      <c r="F153" s="1">
        <v>943</v>
      </c>
      <c r="G153" s="1" t="s">
        <v>1888</v>
      </c>
      <c r="I153" s="2" t="s">
        <v>1159</v>
      </c>
      <c r="J153" s="2">
        <v>980</v>
      </c>
      <c r="K153" s="3" t="s">
        <v>1262</v>
      </c>
    </row>
    <row r="154" spans="1:11">
      <c r="A154" s="1" t="s">
        <v>427</v>
      </c>
      <c r="B154" s="1" t="s">
        <v>428</v>
      </c>
      <c r="C154" s="1" t="s">
        <v>429</v>
      </c>
      <c r="D154" s="1" t="s">
        <v>872</v>
      </c>
      <c r="E154" s="1" t="s">
        <v>1889</v>
      </c>
      <c r="F154" s="1">
        <v>104</v>
      </c>
      <c r="G154" s="1" t="s">
        <v>1890</v>
      </c>
      <c r="I154" s="2" t="s">
        <v>1160</v>
      </c>
      <c r="J154" s="2">
        <v>800</v>
      </c>
      <c r="K154" s="3" t="s">
        <v>1161</v>
      </c>
    </row>
    <row r="155" spans="1:11">
      <c r="A155" s="1" t="s">
        <v>430</v>
      </c>
      <c r="B155" s="1" t="s">
        <v>431</v>
      </c>
      <c r="C155" s="1" t="s">
        <v>432</v>
      </c>
      <c r="D155" s="1" t="s">
        <v>873</v>
      </c>
      <c r="E155" s="1" t="s">
        <v>1891</v>
      </c>
      <c r="F155" s="1">
        <v>516</v>
      </c>
      <c r="G155" s="1" t="s">
        <v>1892</v>
      </c>
      <c r="I155" s="2" t="s">
        <v>1895</v>
      </c>
      <c r="J155" s="2">
        <v>840</v>
      </c>
      <c r="K155" s="3" t="s">
        <v>1896</v>
      </c>
    </row>
    <row r="156" spans="1:11">
      <c r="A156" s="1" t="s">
        <v>433</v>
      </c>
      <c r="B156" s="1" t="s">
        <v>434</v>
      </c>
      <c r="C156" s="1" t="s">
        <v>435</v>
      </c>
      <c r="D156" s="1" t="s">
        <v>874</v>
      </c>
      <c r="I156" s="2" t="s">
        <v>1899</v>
      </c>
      <c r="J156" s="4"/>
      <c r="K156" s="5"/>
    </row>
    <row r="157" spans="1:11">
      <c r="A157" s="1" t="s">
        <v>436</v>
      </c>
      <c r="B157" s="1" t="s">
        <v>437</v>
      </c>
      <c r="C157" s="1" t="s">
        <v>438</v>
      </c>
      <c r="D157" s="1" t="s">
        <v>875</v>
      </c>
      <c r="E157" s="1" t="s">
        <v>1893</v>
      </c>
      <c r="F157" s="1">
        <v>524</v>
      </c>
      <c r="G157" s="1" t="s">
        <v>1894</v>
      </c>
      <c r="I157" s="2" t="s">
        <v>1163</v>
      </c>
      <c r="J157" s="2">
        <v>858</v>
      </c>
      <c r="K157" s="3" t="s">
        <v>1263</v>
      </c>
    </row>
    <row r="158" spans="1:11">
      <c r="A158" s="1" t="s">
        <v>451</v>
      </c>
      <c r="B158" s="1" t="s">
        <v>452</v>
      </c>
      <c r="C158" s="1" t="s">
        <v>453</v>
      </c>
      <c r="D158" s="1" t="s">
        <v>880</v>
      </c>
      <c r="E158" s="1" t="s">
        <v>1904</v>
      </c>
      <c r="F158" s="1">
        <v>558</v>
      </c>
      <c r="G158" s="1" t="s">
        <v>1905</v>
      </c>
      <c r="I158" s="2" t="s">
        <v>1164</v>
      </c>
      <c r="J158" s="2">
        <v>860</v>
      </c>
      <c r="K158" s="3" t="s">
        <v>2046</v>
      </c>
    </row>
    <row r="159" spans="1:11">
      <c r="A159" s="1" t="s">
        <v>454</v>
      </c>
      <c r="B159" s="1" t="s">
        <v>455</v>
      </c>
      <c r="C159" s="1" t="s">
        <v>456</v>
      </c>
      <c r="D159" s="1" t="s">
        <v>881</v>
      </c>
      <c r="E159" s="1" t="s">
        <v>1906</v>
      </c>
      <c r="F159" s="1">
        <v>952</v>
      </c>
      <c r="G159" s="1" t="s">
        <v>1907</v>
      </c>
      <c r="I159" s="2" t="s">
        <v>1165</v>
      </c>
      <c r="J159" s="2">
        <v>937</v>
      </c>
      <c r="K159" s="3" t="s">
        <v>2081</v>
      </c>
    </row>
    <row r="160" spans="1:11">
      <c r="A160" s="1" t="s">
        <v>457</v>
      </c>
      <c r="B160" s="1" t="s">
        <v>458</v>
      </c>
      <c r="C160" s="1" t="s">
        <v>459</v>
      </c>
      <c r="D160" s="1" t="s">
        <v>882</v>
      </c>
      <c r="E160" s="1" t="s">
        <v>1908</v>
      </c>
      <c r="F160" s="1">
        <v>566</v>
      </c>
      <c r="G160" s="1" t="s">
        <v>1909</v>
      </c>
      <c r="I160" s="2" t="s">
        <v>1166</v>
      </c>
      <c r="J160" s="2">
        <v>704</v>
      </c>
      <c r="K160" s="3" t="s">
        <v>1264</v>
      </c>
    </row>
    <row r="161" spans="1:11">
      <c r="A161" s="1" t="s">
        <v>460</v>
      </c>
      <c r="B161" s="1" t="s">
        <v>461</v>
      </c>
      <c r="C161" s="1" t="s">
        <v>462</v>
      </c>
      <c r="D161" s="1" t="s">
        <v>883</v>
      </c>
      <c r="I161" s="2" t="s">
        <v>1167</v>
      </c>
      <c r="J161" s="2">
        <v>548</v>
      </c>
      <c r="K161" s="3" t="s">
        <v>1265</v>
      </c>
    </row>
    <row r="162" spans="1:11">
      <c r="A162" s="1" t="s">
        <v>469</v>
      </c>
      <c r="B162" s="1" t="s">
        <v>470</v>
      </c>
      <c r="C162" s="1" t="s">
        <v>471</v>
      </c>
      <c r="D162" s="1" t="s">
        <v>886</v>
      </c>
      <c r="E162" s="1" t="s">
        <v>1918</v>
      </c>
      <c r="F162" s="1">
        <v>578</v>
      </c>
      <c r="G162" s="1" t="s">
        <v>1919</v>
      </c>
      <c r="I162" s="2" t="s">
        <v>1168</v>
      </c>
      <c r="J162" s="2">
        <v>882</v>
      </c>
      <c r="K162" s="3" t="s">
        <v>1169</v>
      </c>
    </row>
    <row r="163" spans="1:11">
      <c r="A163" s="1" t="s">
        <v>445</v>
      </c>
      <c r="B163" s="1" t="s">
        <v>446</v>
      </c>
      <c r="C163" s="1" t="s">
        <v>447</v>
      </c>
      <c r="D163" s="1" t="s">
        <v>878</v>
      </c>
      <c r="I163" s="2" t="s">
        <v>1910</v>
      </c>
      <c r="J163" s="2">
        <v>950</v>
      </c>
      <c r="K163" s="3" t="s">
        <v>1911</v>
      </c>
    </row>
    <row r="164" spans="1:11">
      <c r="A164" s="1" t="s">
        <v>448</v>
      </c>
      <c r="B164" s="1" t="s">
        <v>449</v>
      </c>
      <c r="C164" s="1" t="s">
        <v>450</v>
      </c>
      <c r="D164" s="1" t="s">
        <v>879</v>
      </c>
      <c r="E164" s="1" t="s">
        <v>1902</v>
      </c>
      <c r="F164" s="1">
        <v>554</v>
      </c>
      <c r="G164" s="1" t="s">
        <v>1903</v>
      </c>
      <c r="I164" s="2" t="s">
        <v>1912</v>
      </c>
      <c r="J164" s="2">
        <v>951</v>
      </c>
      <c r="K164" s="3" t="s">
        <v>1913</v>
      </c>
    </row>
    <row r="165" spans="1:11">
      <c r="A165" s="1" t="s">
        <v>472</v>
      </c>
      <c r="B165" s="1" t="s">
        <v>473</v>
      </c>
      <c r="C165" s="1" t="s">
        <v>474</v>
      </c>
      <c r="D165" s="1" t="s">
        <v>887</v>
      </c>
      <c r="E165" s="1" t="s">
        <v>1920</v>
      </c>
      <c r="F165" s="1">
        <v>512</v>
      </c>
      <c r="G165" s="1" t="s">
        <v>1921</v>
      </c>
      <c r="I165" s="2" t="s">
        <v>1916</v>
      </c>
      <c r="J165" s="2">
        <v>952</v>
      </c>
      <c r="K165" s="3" t="s">
        <v>1917</v>
      </c>
    </row>
    <row r="166" spans="1:11">
      <c r="A166" s="1" t="s">
        <v>655</v>
      </c>
      <c r="B166" s="1" t="s">
        <v>656</v>
      </c>
      <c r="C166" s="1" t="s">
        <v>657</v>
      </c>
      <c r="D166" s="1" t="s">
        <v>951</v>
      </c>
      <c r="E166" s="1" t="s">
        <v>2035</v>
      </c>
      <c r="F166" s="1">
        <v>800</v>
      </c>
      <c r="G166" s="1" t="s">
        <v>2036</v>
      </c>
      <c r="I166" s="2" t="s">
        <v>1174</v>
      </c>
      <c r="J166" s="2">
        <v>886</v>
      </c>
      <c r="K166" s="3" t="s">
        <v>1267</v>
      </c>
    </row>
    <row r="167" spans="1:11">
      <c r="A167" s="1" t="s">
        <v>673</v>
      </c>
      <c r="B167" s="1" t="s">
        <v>674</v>
      </c>
      <c r="C167" s="1" t="s">
        <v>675</v>
      </c>
      <c r="D167" s="1" t="s">
        <v>957</v>
      </c>
      <c r="E167" s="1" t="s">
        <v>2045</v>
      </c>
      <c r="F167" s="1">
        <v>860</v>
      </c>
      <c r="G167" s="1" t="s">
        <v>2046</v>
      </c>
      <c r="I167" s="2" t="s">
        <v>1175</v>
      </c>
      <c r="J167" s="2">
        <v>710</v>
      </c>
      <c r="K167" s="3" t="s">
        <v>1268</v>
      </c>
    </row>
    <row r="168" spans="1:11">
      <c r="A168" s="1" t="s">
        <v>475</v>
      </c>
      <c r="B168" s="1" t="s">
        <v>476</v>
      </c>
      <c r="C168" s="1" t="s">
        <v>477</v>
      </c>
      <c r="D168" s="1" t="s">
        <v>888</v>
      </c>
      <c r="E168" s="1" t="s">
        <v>1922</v>
      </c>
      <c r="F168" s="1">
        <v>586</v>
      </c>
      <c r="G168" s="1" t="s">
        <v>1923</v>
      </c>
      <c r="I168" s="2" t="s">
        <v>1176</v>
      </c>
      <c r="J168" s="2">
        <v>967</v>
      </c>
      <c r="K168" s="3" t="s">
        <v>1269</v>
      </c>
    </row>
    <row r="169" spans="1:11">
      <c r="A169" s="1" t="s">
        <v>478</v>
      </c>
      <c r="B169" s="1" t="s">
        <v>479</v>
      </c>
      <c r="C169" s="1" t="s">
        <v>480</v>
      </c>
      <c r="D169" s="1" t="s">
        <v>889</v>
      </c>
      <c r="E169" s="1" t="s">
        <v>1924</v>
      </c>
      <c r="F169" s="1">
        <v>840</v>
      </c>
      <c r="G169" s="1" t="s">
        <v>1925</v>
      </c>
    </row>
    <row r="170" spans="1:11">
      <c r="A170" s="1" t="s">
        <v>484</v>
      </c>
      <c r="B170" s="1" t="s">
        <v>485</v>
      </c>
      <c r="C170" s="1" t="s">
        <v>486</v>
      </c>
      <c r="D170" s="1" t="s">
        <v>891</v>
      </c>
      <c r="E170" s="1" t="s">
        <v>1926</v>
      </c>
      <c r="F170" s="1">
        <v>590</v>
      </c>
      <c r="G170" s="1" t="s">
        <v>2075</v>
      </c>
    </row>
    <row r="171" spans="1:11">
      <c r="A171" s="1" t="s">
        <v>487</v>
      </c>
      <c r="B171" s="1" t="s">
        <v>488</v>
      </c>
      <c r="C171" s="1" t="s">
        <v>489</v>
      </c>
      <c r="D171" s="1" t="s">
        <v>892</v>
      </c>
      <c r="E171" s="1" t="s">
        <v>1927</v>
      </c>
      <c r="F171" s="1">
        <v>598</v>
      </c>
      <c r="G171" s="1" t="s">
        <v>2080</v>
      </c>
    </row>
    <row r="172" spans="1:11">
      <c r="A172" s="1" t="s">
        <v>490</v>
      </c>
      <c r="B172" s="1" t="s">
        <v>491</v>
      </c>
      <c r="C172" s="1" t="s">
        <v>492</v>
      </c>
      <c r="D172" s="1" t="s">
        <v>893</v>
      </c>
      <c r="E172" s="1" t="s">
        <v>1928</v>
      </c>
      <c r="F172" s="1">
        <v>600</v>
      </c>
      <c r="G172" s="1" t="s">
        <v>1929</v>
      </c>
    </row>
    <row r="173" spans="1:11">
      <c r="A173" s="1" t="s">
        <v>439</v>
      </c>
      <c r="B173" s="1" t="s">
        <v>440</v>
      </c>
      <c r="C173" s="1" t="s">
        <v>441</v>
      </c>
      <c r="D173" s="1" t="s">
        <v>876</v>
      </c>
      <c r="E173" s="1" t="s">
        <v>1897</v>
      </c>
      <c r="F173" s="1">
        <v>978</v>
      </c>
      <c r="G173" s="1" t="s">
        <v>1898</v>
      </c>
    </row>
    <row r="174" spans="1:11">
      <c r="A174" s="1" t="s">
        <v>493</v>
      </c>
      <c r="B174" s="1" t="s">
        <v>494</v>
      </c>
      <c r="C174" s="1" t="s">
        <v>495</v>
      </c>
      <c r="D174" s="1" t="s">
        <v>894</v>
      </c>
      <c r="E174" s="1" t="s">
        <v>1930</v>
      </c>
      <c r="F174" s="1">
        <v>604</v>
      </c>
      <c r="G174" s="1" t="s">
        <v>1931</v>
      </c>
    </row>
    <row r="175" spans="1:11">
      <c r="A175" s="1" t="s">
        <v>496</v>
      </c>
      <c r="B175" s="1" t="s">
        <v>497</v>
      </c>
      <c r="C175" s="1" t="s">
        <v>498</v>
      </c>
      <c r="D175" s="1" t="s">
        <v>895</v>
      </c>
      <c r="E175" s="1" t="s">
        <v>1932</v>
      </c>
      <c r="F175" s="1">
        <v>608</v>
      </c>
      <c r="G175" s="1" t="s">
        <v>1933</v>
      </c>
    </row>
    <row r="176" spans="1:11">
      <c r="A176" s="1" t="s">
        <v>499</v>
      </c>
      <c r="B176" s="1" t="s">
        <v>500</v>
      </c>
      <c r="C176" s="1" t="s">
        <v>501</v>
      </c>
      <c r="D176" s="1" t="s">
        <v>896</v>
      </c>
    </row>
    <row r="177" spans="1:7">
      <c r="A177" s="1" t="s">
        <v>502</v>
      </c>
      <c r="B177" s="1" t="s">
        <v>503</v>
      </c>
      <c r="C177" s="1" t="s">
        <v>504</v>
      </c>
      <c r="D177" s="1" t="s">
        <v>897</v>
      </c>
      <c r="E177" s="1" t="s">
        <v>1934</v>
      </c>
      <c r="F177" s="1">
        <v>985</v>
      </c>
      <c r="G177" s="1" t="s">
        <v>1935</v>
      </c>
    </row>
    <row r="178" spans="1:7">
      <c r="A178" s="1" t="s">
        <v>216</v>
      </c>
      <c r="B178" s="1" t="s">
        <v>217</v>
      </c>
      <c r="C178" s="1" t="s">
        <v>218</v>
      </c>
      <c r="D178" s="1" t="s">
        <v>799</v>
      </c>
      <c r="E178" s="1" t="s">
        <v>1735</v>
      </c>
      <c r="F178" s="1">
        <v>978</v>
      </c>
      <c r="G178" s="1" t="s">
        <v>1736</v>
      </c>
    </row>
    <row r="179" spans="1:7">
      <c r="A179" s="1" t="s">
        <v>508</v>
      </c>
      <c r="B179" s="1" t="s">
        <v>509</v>
      </c>
      <c r="C179" s="1" t="s">
        <v>510</v>
      </c>
      <c r="D179" s="1" t="s">
        <v>899</v>
      </c>
      <c r="E179" s="1" t="s">
        <v>1938</v>
      </c>
      <c r="F179" s="1">
        <v>840</v>
      </c>
      <c r="G179" s="1" t="s">
        <v>1939</v>
      </c>
    </row>
    <row r="180" spans="1:7">
      <c r="A180" s="1" t="s">
        <v>505</v>
      </c>
      <c r="B180" s="1" t="s">
        <v>506</v>
      </c>
      <c r="C180" s="1" t="s">
        <v>507</v>
      </c>
      <c r="D180" s="1" t="s">
        <v>898</v>
      </c>
      <c r="E180" s="1" t="s">
        <v>1936</v>
      </c>
      <c r="F180" s="1">
        <v>978</v>
      </c>
      <c r="G180" s="1" t="s">
        <v>1937</v>
      </c>
    </row>
    <row r="181" spans="1:7">
      <c r="A181" s="1" t="s">
        <v>511</v>
      </c>
      <c r="B181" s="1" t="s">
        <v>512</v>
      </c>
      <c r="C181" s="1" t="s">
        <v>513</v>
      </c>
      <c r="D181" s="1" t="s">
        <v>900</v>
      </c>
      <c r="E181" s="1" t="s">
        <v>1940</v>
      </c>
      <c r="F181" s="1">
        <v>634</v>
      </c>
      <c r="G181" s="1" t="s">
        <v>1941</v>
      </c>
    </row>
    <row r="182" spans="1:7">
      <c r="A182" s="6" t="s">
        <v>118</v>
      </c>
      <c r="B182" s="6" t="s">
        <v>119</v>
      </c>
      <c r="C182" s="6" t="s">
        <v>120</v>
      </c>
      <c r="D182" s="6" t="s">
        <v>764</v>
      </c>
      <c r="E182" s="6" t="s">
        <v>1668</v>
      </c>
      <c r="F182" s="6">
        <v>950</v>
      </c>
      <c r="G182" s="6" t="s">
        <v>1669</v>
      </c>
    </row>
    <row r="183" spans="1:7" ht="28.5">
      <c r="A183" s="6" t="s">
        <v>707</v>
      </c>
      <c r="B183" s="6" t="s">
        <v>148</v>
      </c>
      <c r="C183" s="6" t="s">
        <v>149</v>
      </c>
      <c r="D183" s="6" t="s">
        <v>775</v>
      </c>
      <c r="E183" s="6" t="s">
        <v>1697</v>
      </c>
      <c r="F183" s="6">
        <v>976</v>
      </c>
      <c r="G183" s="6" t="s">
        <v>1698</v>
      </c>
    </row>
    <row r="184" spans="1:7">
      <c r="A184" s="1" t="s">
        <v>176</v>
      </c>
      <c r="B184" s="1" t="s">
        <v>177</v>
      </c>
      <c r="C184" s="1" t="s">
        <v>178</v>
      </c>
      <c r="D184" s="1" t="s">
        <v>785</v>
      </c>
      <c r="E184" s="1" t="s">
        <v>1705</v>
      </c>
      <c r="F184" s="1">
        <v>214</v>
      </c>
      <c r="G184" s="1" t="s">
        <v>1706</v>
      </c>
    </row>
    <row r="185" spans="1:7">
      <c r="A185" s="1" t="s">
        <v>706</v>
      </c>
      <c r="B185" s="1" t="s">
        <v>146</v>
      </c>
      <c r="C185" s="1" t="s">
        <v>147</v>
      </c>
      <c r="D185" s="1" t="s">
        <v>774</v>
      </c>
      <c r="E185" s="1" t="s">
        <v>1942</v>
      </c>
      <c r="F185" s="1">
        <v>950</v>
      </c>
      <c r="G185" s="1" t="s">
        <v>1943</v>
      </c>
    </row>
    <row r="186" spans="1:7">
      <c r="A186" s="1" t="s">
        <v>714</v>
      </c>
      <c r="B186" s="1" t="s">
        <v>338</v>
      </c>
      <c r="C186" s="1" t="s">
        <v>339</v>
      </c>
      <c r="D186" s="1" t="s">
        <v>841</v>
      </c>
      <c r="E186" s="1" t="s">
        <v>1822</v>
      </c>
      <c r="F186" s="1">
        <v>417</v>
      </c>
      <c r="G186" s="1" t="s">
        <v>1823</v>
      </c>
    </row>
    <row r="187" spans="1:7">
      <c r="A187" s="6" t="s">
        <v>164</v>
      </c>
      <c r="B187" s="6" t="s">
        <v>165</v>
      </c>
      <c r="C187" s="6" t="s">
        <v>166</v>
      </c>
      <c r="D187" s="6" t="s">
        <v>781</v>
      </c>
      <c r="E187" s="6" t="s">
        <v>1695</v>
      </c>
      <c r="F187" s="6">
        <v>203</v>
      </c>
      <c r="G187" s="6" t="s">
        <v>1696</v>
      </c>
    </row>
    <row r="188" spans="1:7">
      <c r="A188" s="1" t="s">
        <v>708</v>
      </c>
      <c r="B188" s="1" t="s">
        <v>514</v>
      </c>
      <c r="C188" s="1" t="s">
        <v>515</v>
      </c>
      <c r="D188" s="1" t="s">
        <v>901</v>
      </c>
      <c r="E188" s="1" t="s">
        <v>1944</v>
      </c>
      <c r="F188" s="1">
        <v>978</v>
      </c>
      <c r="G188" s="1" t="s">
        <v>1945</v>
      </c>
    </row>
    <row r="189" spans="1:7">
      <c r="A189" s="1" t="s">
        <v>516</v>
      </c>
      <c r="B189" s="1" t="s">
        <v>517</v>
      </c>
      <c r="C189" s="1" t="s">
        <v>518</v>
      </c>
      <c r="D189" s="1" t="s">
        <v>902</v>
      </c>
      <c r="E189" s="1" t="s">
        <v>1946</v>
      </c>
      <c r="F189" s="1">
        <v>946</v>
      </c>
      <c r="G189" s="1" t="s">
        <v>1947</v>
      </c>
    </row>
    <row r="190" spans="1:7">
      <c r="A190" s="1" t="s">
        <v>664</v>
      </c>
      <c r="B190" s="1" t="s">
        <v>665</v>
      </c>
      <c r="C190" s="1" t="s">
        <v>666</v>
      </c>
      <c r="D190" s="1" t="s">
        <v>954</v>
      </c>
      <c r="E190" s="1" t="s">
        <v>2041</v>
      </c>
      <c r="F190" s="1">
        <v>826</v>
      </c>
      <c r="G190" s="1" t="s">
        <v>2042</v>
      </c>
    </row>
    <row r="191" spans="1:7">
      <c r="A191" s="1" t="s">
        <v>340</v>
      </c>
      <c r="B191" s="1" t="s">
        <v>341</v>
      </c>
      <c r="C191" s="1" t="s">
        <v>342</v>
      </c>
      <c r="D191" s="1" t="s">
        <v>842</v>
      </c>
      <c r="E191" s="1" t="s">
        <v>1824</v>
      </c>
      <c r="F191" s="1">
        <v>418</v>
      </c>
      <c r="G191" s="1" t="s">
        <v>1825</v>
      </c>
    </row>
    <row r="192" spans="1:7">
      <c r="A192" s="1" t="s">
        <v>522</v>
      </c>
      <c r="B192" s="1" t="s">
        <v>523</v>
      </c>
      <c r="C192" s="1" t="s">
        <v>524</v>
      </c>
      <c r="D192" s="1" t="s">
        <v>904</v>
      </c>
      <c r="E192" s="1" t="s">
        <v>1950</v>
      </c>
      <c r="F192" s="1">
        <v>646</v>
      </c>
      <c r="G192" s="1" t="s">
        <v>1951</v>
      </c>
    </row>
    <row r="193" spans="1:7">
      <c r="A193" s="1" t="s">
        <v>690</v>
      </c>
      <c r="B193" s="1" t="s">
        <v>691</v>
      </c>
      <c r="C193" s="1" t="s">
        <v>692</v>
      </c>
      <c r="D193" s="1" t="s">
        <v>963</v>
      </c>
    </row>
    <row r="194" spans="1:7">
      <c r="A194" s="1" t="s">
        <v>527</v>
      </c>
      <c r="B194" s="1" t="s">
        <v>528</v>
      </c>
      <c r="C194" s="1" t="s">
        <v>529</v>
      </c>
      <c r="D194" s="1" t="s">
        <v>906</v>
      </c>
      <c r="E194" s="1" t="s">
        <v>1952</v>
      </c>
      <c r="F194" s="1">
        <v>654</v>
      </c>
      <c r="G194" s="1" t="s">
        <v>1953</v>
      </c>
    </row>
    <row r="195" spans="1:7">
      <c r="A195" s="1" t="s">
        <v>530</v>
      </c>
      <c r="B195" s="1" t="s">
        <v>531</v>
      </c>
      <c r="C195" s="1" t="s">
        <v>532</v>
      </c>
      <c r="D195" s="1" t="s">
        <v>907</v>
      </c>
      <c r="E195" s="1" t="s">
        <v>1954</v>
      </c>
      <c r="F195" s="1">
        <v>951</v>
      </c>
      <c r="G195" s="1" t="s">
        <v>1955</v>
      </c>
    </row>
    <row r="196" spans="1:7">
      <c r="A196" s="1" t="s">
        <v>546</v>
      </c>
      <c r="B196" s="1" t="s">
        <v>547</v>
      </c>
      <c r="C196" s="1" t="s">
        <v>548</v>
      </c>
      <c r="D196" s="1" t="s">
        <v>913</v>
      </c>
      <c r="E196" s="1" t="s">
        <v>1968</v>
      </c>
      <c r="F196" s="1">
        <v>978</v>
      </c>
      <c r="G196" s="1" t="s">
        <v>1969</v>
      </c>
    </row>
    <row r="197" spans="1:7">
      <c r="A197" s="1" t="s">
        <v>538</v>
      </c>
      <c r="B197" s="1" t="s">
        <v>539</v>
      </c>
      <c r="C197" s="1" t="s">
        <v>540</v>
      </c>
      <c r="D197" s="1" t="s">
        <v>910</v>
      </c>
      <c r="E197" s="1" t="s">
        <v>1958</v>
      </c>
      <c r="F197" s="1">
        <v>978</v>
      </c>
      <c r="G197" s="1" t="s">
        <v>1959</v>
      </c>
    </row>
    <row r="198" spans="1:7">
      <c r="A198" s="1" t="s">
        <v>2078</v>
      </c>
      <c r="B198" s="1" t="s">
        <v>541</v>
      </c>
      <c r="C198" s="1" t="s">
        <v>542</v>
      </c>
      <c r="D198" s="1" t="s">
        <v>911</v>
      </c>
      <c r="E198" s="1" t="s">
        <v>1960</v>
      </c>
      <c r="F198" s="1">
        <v>951</v>
      </c>
      <c r="G198" s="1" t="s">
        <v>1961</v>
      </c>
    </row>
    <row r="199" spans="1:7">
      <c r="A199" s="1" t="s">
        <v>709</v>
      </c>
      <c r="B199" s="1" t="s">
        <v>525</v>
      </c>
      <c r="C199" s="1" t="s">
        <v>526</v>
      </c>
      <c r="D199" s="1" t="s">
        <v>905</v>
      </c>
      <c r="E199" s="1" t="s">
        <v>1962</v>
      </c>
      <c r="F199" s="1">
        <v>978</v>
      </c>
      <c r="G199" s="1" t="s">
        <v>1963</v>
      </c>
    </row>
    <row r="200" spans="1:7">
      <c r="A200" s="1" t="s">
        <v>533</v>
      </c>
      <c r="B200" s="1" t="s">
        <v>534</v>
      </c>
      <c r="C200" s="1" t="s">
        <v>535</v>
      </c>
      <c r="D200" s="1" t="s">
        <v>908</v>
      </c>
      <c r="E200" s="1" t="s">
        <v>1956</v>
      </c>
      <c r="F200" s="1">
        <v>951</v>
      </c>
      <c r="G200" s="1" t="s">
        <v>1957</v>
      </c>
    </row>
    <row r="201" spans="1:7">
      <c r="A201" s="1" t="s">
        <v>717</v>
      </c>
      <c r="B201" s="1" t="s">
        <v>536</v>
      </c>
      <c r="C201" s="1" t="s">
        <v>537</v>
      </c>
      <c r="D201" s="1" t="s">
        <v>909</v>
      </c>
      <c r="E201" s="1" t="s">
        <v>1964</v>
      </c>
      <c r="F201" s="1">
        <v>978</v>
      </c>
      <c r="G201" s="1" t="s">
        <v>1965</v>
      </c>
    </row>
    <row r="202" spans="1:7">
      <c r="A202" s="1" t="s">
        <v>185</v>
      </c>
      <c r="B202" s="1" t="s">
        <v>186</v>
      </c>
      <c r="C202" s="1" t="s">
        <v>187</v>
      </c>
      <c r="D202" s="1" t="s">
        <v>788</v>
      </c>
      <c r="E202" s="1" t="s">
        <v>1711</v>
      </c>
      <c r="F202" s="1">
        <v>840</v>
      </c>
      <c r="G202" s="1" t="s">
        <v>1712</v>
      </c>
    </row>
    <row r="203" spans="1:7">
      <c r="A203" s="1" t="s">
        <v>543</v>
      </c>
      <c r="B203" s="1" t="s">
        <v>544</v>
      </c>
      <c r="C203" s="1" t="s">
        <v>545</v>
      </c>
      <c r="D203" s="1" t="s">
        <v>912</v>
      </c>
      <c r="E203" s="1" t="s">
        <v>1966</v>
      </c>
      <c r="F203" s="1">
        <v>882</v>
      </c>
      <c r="G203" s="1" t="s">
        <v>1967</v>
      </c>
    </row>
    <row r="204" spans="1:7">
      <c r="A204" s="6" t="s">
        <v>11</v>
      </c>
      <c r="B204" s="6" t="s">
        <v>12</v>
      </c>
      <c r="C204" s="6" t="s">
        <v>13</v>
      </c>
      <c r="D204" s="6" t="s">
        <v>728</v>
      </c>
      <c r="E204" s="6" t="s">
        <v>1510</v>
      </c>
      <c r="F204" s="6">
        <v>840</v>
      </c>
      <c r="G204" s="6" t="s">
        <v>1511</v>
      </c>
    </row>
    <row r="205" spans="1:7">
      <c r="A205" s="1" t="s">
        <v>549</v>
      </c>
      <c r="B205" s="1" t="s">
        <v>550</v>
      </c>
      <c r="C205" s="1" t="s">
        <v>551</v>
      </c>
      <c r="D205" s="1" t="s">
        <v>914</v>
      </c>
      <c r="E205" s="1" t="s">
        <v>1970</v>
      </c>
      <c r="F205" s="1">
        <v>678</v>
      </c>
      <c r="G205" s="1" t="s">
        <v>1971</v>
      </c>
    </row>
    <row r="206" spans="1:7">
      <c r="A206" s="1" t="s">
        <v>555</v>
      </c>
      <c r="B206" s="1" t="s">
        <v>556</v>
      </c>
      <c r="C206" s="1" t="s">
        <v>557</v>
      </c>
      <c r="D206" s="1" t="s">
        <v>916</v>
      </c>
      <c r="E206" s="1" t="s">
        <v>1974</v>
      </c>
      <c r="F206" s="1">
        <v>952</v>
      </c>
      <c r="G206" s="1" t="s">
        <v>1975</v>
      </c>
    </row>
    <row r="207" spans="1:7">
      <c r="A207" s="1" t="s">
        <v>558</v>
      </c>
      <c r="B207" s="1" t="s">
        <v>559</v>
      </c>
      <c r="C207" s="1" t="s">
        <v>560</v>
      </c>
      <c r="D207" s="1" t="s">
        <v>917</v>
      </c>
      <c r="E207" s="1" t="s">
        <v>1976</v>
      </c>
      <c r="F207" s="1">
        <v>941</v>
      </c>
      <c r="G207" s="1" t="s">
        <v>1977</v>
      </c>
    </row>
    <row r="208" spans="1:7">
      <c r="A208" s="1" t="s">
        <v>561</v>
      </c>
      <c r="B208" s="1" t="s">
        <v>562</v>
      </c>
      <c r="C208" s="1" t="s">
        <v>563</v>
      </c>
      <c r="D208" s="1" t="s">
        <v>918</v>
      </c>
      <c r="E208" s="1" t="s">
        <v>1978</v>
      </c>
      <c r="F208" s="1">
        <v>690</v>
      </c>
      <c r="G208" s="1" t="s">
        <v>2076</v>
      </c>
    </row>
    <row r="209" spans="1:7">
      <c r="A209" s="1" t="s">
        <v>564</v>
      </c>
      <c r="B209" s="1" t="s">
        <v>565</v>
      </c>
      <c r="C209" s="1" t="s">
        <v>566</v>
      </c>
      <c r="D209" s="1" t="s">
        <v>919</v>
      </c>
      <c r="E209" s="1" t="s">
        <v>1979</v>
      </c>
      <c r="F209" s="1">
        <v>694</v>
      </c>
      <c r="G209" s="1" t="s">
        <v>1980</v>
      </c>
    </row>
    <row r="210" spans="1:7">
      <c r="A210" s="1" t="s">
        <v>567</v>
      </c>
      <c r="B210" s="1" t="s">
        <v>568</v>
      </c>
      <c r="C210" s="1" t="s">
        <v>569</v>
      </c>
      <c r="D210" s="1" t="s">
        <v>920</v>
      </c>
      <c r="E210" s="1" t="s">
        <v>1981</v>
      </c>
      <c r="F210" s="1">
        <v>702</v>
      </c>
      <c r="G210" s="1" t="s">
        <v>1982</v>
      </c>
    </row>
    <row r="211" spans="1:7">
      <c r="A211" s="1" t="s">
        <v>570</v>
      </c>
      <c r="B211" s="1" t="s">
        <v>571</v>
      </c>
      <c r="C211" s="1" t="s">
        <v>572</v>
      </c>
      <c r="D211" s="1" t="s">
        <v>921</v>
      </c>
      <c r="E211" s="1" t="s">
        <v>1983</v>
      </c>
      <c r="F211" s="1">
        <v>978</v>
      </c>
      <c r="G211" s="1" t="s">
        <v>1984</v>
      </c>
    </row>
    <row r="212" spans="1:7">
      <c r="A212" s="1" t="s">
        <v>573</v>
      </c>
      <c r="B212" s="1" t="s">
        <v>574</v>
      </c>
      <c r="C212" s="1" t="s">
        <v>575</v>
      </c>
      <c r="D212" s="1" t="s">
        <v>922</v>
      </c>
      <c r="E212" s="1" t="s">
        <v>1985</v>
      </c>
      <c r="F212" s="1">
        <v>978</v>
      </c>
      <c r="G212" s="1" t="s">
        <v>1986</v>
      </c>
    </row>
    <row r="213" spans="1:7">
      <c r="A213" s="1" t="s">
        <v>579</v>
      </c>
      <c r="B213" s="1" t="s">
        <v>580</v>
      </c>
      <c r="C213" s="1" t="s">
        <v>581</v>
      </c>
      <c r="D213" s="1" t="s">
        <v>924</v>
      </c>
      <c r="E213" s="1" t="s">
        <v>1989</v>
      </c>
      <c r="F213" s="1">
        <v>706</v>
      </c>
      <c r="G213" s="1" t="s">
        <v>1990</v>
      </c>
    </row>
    <row r="214" spans="1:7">
      <c r="A214" s="1" t="s">
        <v>597</v>
      </c>
      <c r="B214" s="1" t="s">
        <v>598</v>
      </c>
      <c r="C214" s="1" t="s">
        <v>599</v>
      </c>
      <c r="D214" s="1" t="s">
        <v>930</v>
      </c>
      <c r="E214" s="1" t="s">
        <v>1999</v>
      </c>
      <c r="F214" s="1">
        <v>938</v>
      </c>
      <c r="G214" s="1" t="s">
        <v>2000</v>
      </c>
    </row>
    <row r="215" spans="1:7">
      <c r="A215" s="1" t="s">
        <v>588</v>
      </c>
      <c r="B215" s="1" t="s">
        <v>589</v>
      </c>
      <c r="C215" s="1" t="s">
        <v>590</v>
      </c>
      <c r="D215" s="1" t="s">
        <v>927</v>
      </c>
      <c r="E215" s="1" t="s">
        <v>1993</v>
      </c>
      <c r="F215" s="1">
        <v>728</v>
      </c>
      <c r="G215" s="1" t="s">
        <v>1994</v>
      </c>
    </row>
    <row r="216" spans="1:7">
      <c r="A216" s="1" t="s">
        <v>594</v>
      </c>
      <c r="B216" s="1" t="s">
        <v>595</v>
      </c>
      <c r="C216" s="1" t="s">
        <v>596</v>
      </c>
      <c r="D216" s="1" t="s">
        <v>929</v>
      </c>
      <c r="E216" s="1" t="s">
        <v>1997</v>
      </c>
      <c r="F216" s="1">
        <v>144</v>
      </c>
      <c r="G216" s="1" t="s">
        <v>1998</v>
      </c>
    </row>
    <row r="217" spans="1:7">
      <c r="A217" s="1" t="s">
        <v>608</v>
      </c>
      <c r="B217" s="1" t="s">
        <v>609</v>
      </c>
      <c r="C217" s="1" t="s">
        <v>610</v>
      </c>
      <c r="D217" s="1" t="s">
        <v>934</v>
      </c>
      <c r="E217" s="1" t="s">
        <v>2003</v>
      </c>
      <c r="F217" s="1">
        <v>752</v>
      </c>
      <c r="G217" s="1" t="s">
        <v>2004</v>
      </c>
    </row>
    <row r="218" spans="1:7">
      <c r="A218" s="1" t="s">
        <v>611</v>
      </c>
      <c r="B218" s="1" t="s">
        <v>612</v>
      </c>
      <c r="C218" s="1" t="s">
        <v>613</v>
      </c>
      <c r="D218" s="1" t="s">
        <v>935</v>
      </c>
      <c r="E218" s="1" t="s">
        <v>2005</v>
      </c>
      <c r="F218" s="1">
        <v>756</v>
      </c>
      <c r="G218" s="1" t="s">
        <v>2006</v>
      </c>
    </row>
    <row r="219" spans="1:7">
      <c r="A219" s="1" t="s">
        <v>600</v>
      </c>
      <c r="B219" s="1" t="s">
        <v>601</v>
      </c>
      <c r="C219" s="1" t="s">
        <v>602</v>
      </c>
      <c r="D219" s="1" t="s">
        <v>931</v>
      </c>
      <c r="E219" s="1" t="s">
        <v>2001</v>
      </c>
      <c r="F219" s="1">
        <v>968</v>
      </c>
      <c r="G219" s="1" t="s">
        <v>2002</v>
      </c>
    </row>
    <row r="220" spans="1:7">
      <c r="A220" s="1" t="s">
        <v>718</v>
      </c>
      <c r="B220" s="1" t="s">
        <v>614</v>
      </c>
      <c r="C220" s="1" t="s">
        <v>615</v>
      </c>
      <c r="D220" s="1" t="s">
        <v>936</v>
      </c>
      <c r="E220" s="1" t="s">
        <v>2007</v>
      </c>
      <c r="F220" s="1">
        <v>760</v>
      </c>
      <c r="G220" s="1" t="s">
        <v>2008</v>
      </c>
    </row>
    <row r="221" spans="1:7">
      <c r="A221" s="1" t="s">
        <v>618</v>
      </c>
      <c r="B221" s="1" t="s">
        <v>619</v>
      </c>
      <c r="C221" s="1" t="s">
        <v>620</v>
      </c>
      <c r="D221" s="1" t="s">
        <v>938</v>
      </c>
      <c r="E221" s="1" t="s">
        <v>2011</v>
      </c>
      <c r="F221" s="1">
        <v>972</v>
      </c>
      <c r="G221" s="1" t="s">
        <v>2012</v>
      </c>
    </row>
    <row r="222" spans="1:7">
      <c r="A222" s="1" t="s">
        <v>703</v>
      </c>
      <c r="B222" s="1" t="s">
        <v>616</v>
      </c>
      <c r="C222" s="1" t="s">
        <v>617</v>
      </c>
      <c r="D222" s="1" t="s">
        <v>937</v>
      </c>
      <c r="E222" s="1" t="s">
        <v>2009</v>
      </c>
      <c r="F222" s="1">
        <v>901</v>
      </c>
      <c r="G222" s="1" t="s">
        <v>2010</v>
      </c>
    </row>
    <row r="223" spans="1:7">
      <c r="A223" s="1" t="s">
        <v>702</v>
      </c>
      <c r="B223" s="1" t="s">
        <v>621</v>
      </c>
      <c r="C223" s="1" t="s">
        <v>622</v>
      </c>
      <c r="D223" s="1" t="s">
        <v>939</v>
      </c>
      <c r="E223" s="1" t="s">
        <v>2013</v>
      </c>
      <c r="F223" s="1">
        <v>834</v>
      </c>
      <c r="G223" s="1" t="s">
        <v>2014</v>
      </c>
    </row>
    <row r="224" spans="1:7">
      <c r="A224" s="6" t="s">
        <v>121</v>
      </c>
      <c r="B224" s="6" t="s">
        <v>122</v>
      </c>
      <c r="C224" s="6" t="s">
        <v>123</v>
      </c>
      <c r="D224" s="6" t="s">
        <v>765</v>
      </c>
      <c r="E224" s="6" t="s">
        <v>1672</v>
      </c>
      <c r="F224" s="6">
        <v>950</v>
      </c>
      <c r="G224" s="6" t="s">
        <v>1673</v>
      </c>
    </row>
    <row r="225" spans="1:7" ht="28.5">
      <c r="A225" s="6" t="s">
        <v>89</v>
      </c>
      <c r="B225" s="6" t="s">
        <v>90</v>
      </c>
      <c r="C225" s="6" t="s">
        <v>91</v>
      </c>
      <c r="D225" s="6" t="s">
        <v>754</v>
      </c>
      <c r="E225" s="6" t="s">
        <v>1648</v>
      </c>
      <c r="F225" s="6">
        <v>840</v>
      </c>
      <c r="G225" s="6" t="s">
        <v>1649</v>
      </c>
    </row>
    <row r="226" spans="1:7">
      <c r="A226" s="1" t="s">
        <v>481</v>
      </c>
      <c r="B226" s="1" t="s">
        <v>482</v>
      </c>
      <c r="C226" s="1" t="s">
        <v>483</v>
      </c>
      <c r="D226" s="1" t="s">
        <v>890</v>
      </c>
    </row>
    <row r="227" spans="1:7">
      <c r="A227" s="1" t="s">
        <v>219</v>
      </c>
      <c r="B227" s="1" t="s">
        <v>220</v>
      </c>
      <c r="C227" s="1" t="s">
        <v>221</v>
      </c>
      <c r="D227" s="1" t="s">
        <v>800</v>
      </c>
      <c r="E227" s="1" t="s">
        <v>1737</v>
      </c>
      <c r="F227" s="1">
        <v>978</v>
      </c>
      <c r="G227" s="1" t="s">
        <v>1738</v>
      </c>
    </row>
    <row r="228" spans="1:7">
      <c r="A228" s="1" t="s">
        <v>623</v>
      </c>
      <c r="B228" s="1" t="s">
        <v>624</v>
      </c>
      <c r="C228" s="1" t="s">
        <v>625</v>
      </c>
      <c r="D228" s="1" t="s">
        <v>940</v>
      </c>
      <c r="E228" s="1" t="s">
        <v>2015</v>
      </c>
      <c r="F228" s="1">
        <v>764</v>
      </c>
      <c r="G228" s="1" t="s">
        <v>2016</v>
      </c>
    </row>
    <row r="229" spans="1:7">
      <c r="A229" s="1" t="s">
        <v>626</v>
      </c>
      <c r="B229" s="1" t="s">
        <v>627</v>
      </c>
      <c r="C229" s="1" t="s">
        <v>628</v>
      </c>
      <c r="D229" s="1" t="s">
        <v>941</v>
      </c>
      <c r="E229" s="1" t="s">
        <v>2017</v>
      </c>
      <c r="F229" s="1">
        <v>840</v>
      </c>
      <c r="G229" s="1" t="s">
        <v>2018</v>
      </c>
    </row>
    <row r="230" spans="1:7">
      <c r="A230" s="1" t="s">
        <v>629</v>
      </c>
      <c r="B230" s="1" t="s">
        <v>630</v>
      </c>
      <c r="C230" s="1" t="s">
        <v>631</v>
      </c>
      <c r="D230" s="1" t="s">
        <v>942</v>
      </c>
      <c r="E230" s="1" t="s">
        <v>2019</v>
      </c>
      <c r="F230" s="1">
        <v>952</v>
      </c>
      <c r="G230" s="1" t="s">
        <v>2020</v>
      </c>
    </row>
    <row r="231" spans="1:7">
      <c r="A231" s="1" t="s">
        <v>632</v>
      </c>
      <c r="B231" s="1" t="s">
        <v>633</v>
      </c>
      <c r="C231" s="1" t="s">
        <v>634</v>
      </c>
      <c r="D231" s="1" t="s">
        <v>943</v>
      </c>
    </row>
    <row r="232" spans="1:7">
      <c r="A232" s="1" t="s">
        <v>635</v>
      </c>
      <c r="B232" s="1" t="s">
        <v>636</v>
      </c>
      <c r="C232" s="1" t="s">
        <v>637</v>
      </c>
      <c r="D232" s="1" t="s">
        <v>944</v>
      </c>
      <c r="E232" s="1" t="s">
        <v>2021</v>
      </c>
      <c r="F232" s="1">
        <v>776</v>
      </c>
      <c r="G232" s="1" t="s">
        <v>2022</v>
      </c>
    </row>
    <row r="233" spans="1:7">
      <c r="A233" s="1" t="s">
        <v>2077</v>
      </c>
      <c r="B233" s="1" t="s">
        <v>638</v>
      </c>
      <c r="C233" s="1" t="s">
        <v>639</v>
      </c>
      <c r="D233" s="1" t="s">
        <v>945</v>
      </c>
      <c r="E233" s="1" t="s">
        <v>2023</v>
      </c>
      <c r="F233" s="1">
        <v>780</v>
      </c>
      <c r="G233" s="1" t="s">
        <v>2024</v>
      </c>
    </row>
    <row r="234" spans="1:7">
      <c r="A234" s="1" t="s">
        <v>640</v>
      </c>
      <c r="B234" s="1" t="s">
        <v>641</v>
      </c>
      <c r="C234" s="1" t="s">
        <v>642</v>
      </c>
      <c r="D234" s="1" t="s">
        <v>946</v>
      </c>
      <c r="E234" s="1" t="s">
        <v>2025</v>
      </c>
      <c r="F234" s="1">
        <v>788</v>
      </c>
      <c r="G234" s="1" t="s">
        <v>2026</v>
      </c>
    </row>
    <row r="235" spans="1:7">
      <c r="A235" s="1" t="s">
        <v>646</v>
      </c>
      <c r="B235" s="1" t="s">
        <v>647</v>
      </c>
      <c r="C235" s="1" t="s">
        <v>648</v>
      </c>
      <c r="D235" s="1" t="s">
        <v>948</v>
      </c>
      <c r="E235" s="1" t="s">
        <v>2029</v>
      </c>
      <c r="F235" s="1">
        <v>934</v>
      </c>
      <c r="G235" s="1" t="s">
        <v>2030</v>
      </c>
    </row>
    <row r="236" spans="1:7">
      <c r="A236" s="1" t="s">
        <v>643</v>
      </c>
      <c r="B236" s="1" t="s">
        <v>644</v>
      </c>
      <c r="C236" s="1" t="s">
        <v>645</v>
      </c>
      <c r="D236" s="1" t="s">
        <v>947</v>
      </c>
      <c r="E236" s="1" t="s">
        <v>2027</v>
      </c>
      <c r="F236" s="1">
        <v>949</v>
      </c>
      <c r="G236" s="1" t="s">
        <v>2028</v>
      </c>
    </row>
    <row r="237" spans="1:7">
      <c r="A237" s="1" t="s">
        <v>652</v>
      </c>
      <c r="B237" s="1" t="s">
        <v>653</v>
      </c>
      <c r="C237" s="1" t="s">
        <v>654</v>
      </c>
      <c r="D237" s="1" t="s">
        <v>950</v>
      </c>
      <c r="E237" s="1" t="s">
        <v>2033</v>
      </c>
      <c r="F237" s="1">
        <v>0</v>
      </c>
      <c r="G237" s="1" t="s">
        <v>2034</v>
      </c>
    </row>
    <row r="238" spans="1:7">
      <c r="A238" s="1" t="s">
        <v>658</v>
      </c>
      <c r="B238" s="1" t="s">
        <v>659</v>
      </c>
      <c r="C238" s="1" t="s">
        <v>660</v>
      </c>
      <c r="D238" s="1" t="s">
        <v>952</v>
      </c>
      <c r="E238" s="1" t="s">
        <v>2037</v>
      </c>
      <c r="F238" s="1">
        <v>980</v>
      </c>
      <c r="G238" s="1" t="s">
        <v>2038</v>
      </c>
    </row>
    <row r="239" spans="1:7">
      <c r="A239" s="1" t="s">
        <v>670</v>
      </c>
      <c r="B239" s="1" t="s">
        <v>671</v>
      </c>
      <c r="C239" s="1" t="s">
        <v>672</v>
      </c>
      <c r="D239" s="1" t="s">
        <v>956</v>
      </c>
      <c r="E239" s="1" t="s">
        <v>2043</v>
      </c>
      <c r="F239" s="1">
        <v>858</v>
      </c>
      <c r="G239" s="1" t="s">
        <v>2044</v>
      </c>
    </row>
    <row r="240" spans="1:7">
      <c r="A240" s="1" t="s">
        <v>676</v>
      </c>
      <c r="B240" s="1" t="s">
        <v>677</v>
      </c>
      <c r="C240" s="1" t="s">
        <v>678</v>
      </c>
      <c r="D240" s="1" t="s">
        <v>958</v>
      </c>
      <c r="E240" s="1" t="s">
        <v>2047</v>
      </c>
      <c r="F240" s="1">
        <v>548</v>
      </c>
      <c r="G240" s="1" t="s">
        <v>2048</v>
      </c>
    </row>
    <row r="241" spans="1:7">
      <c r="A241" s="1" t="s">
        <v>712</v>
      </c>
      <c r="B241" s="1" t="s">
        <v>275</v>
      </c>
      <c r="C241" s="1" t="s">
        <v>2049</v>
      </c>
      <c r="D241" s="1" t="s">
        <v>819</v>
      </c>
      <c r="E241" s="1" t="s">
        <v>2050</v>
      </c>
      <c r="F241" s="1">
        <v>978</v>
      </c>
      <c r="G241" s="1" t="s">
        <v>2051</v>
      </c>
    </row>
    <row r="242" spans="1:7">
      <c r="A242" s="1" t="s">
        <v>719</v>
      </c>
      <c r="B242" s="1" t="s">
        <v>679</v>
      </c>
      <c r="C242" s="1" t="s">
        <v>680</v>
      </c>
      <c r="D242" s="1" t="s">
        <v>959</v>
      </c>
      <c r="E242" s="1" t="s">
        <v>2052</v>
      </c>
      <c r="F242" s="1">
        <v>937</v>
      </c>
      <c r="G242" s="1" t="s">
        <v>2081</v>
      </c>
    </row>
    <row r="243" spans="1:7">
      <c r="A243" s="1" t="s">
        <v>681</v>
      </c>
      <c r="B243" s="1" t="s">
        <v>682</v>
      </c>
      <c r="C243" s="1" t="s">
        <v>683</v>
      </c>
      <c r="D243" s="1" t="s">
        <v>960</v>
      </c>
      <c r="E243" s="1" t="s">
        <v>2053</v>
      </c>
      <c r="F243" s="1">
        <v>704</v>
      </c>
      <c r="G243" s="1" t="s">
        <v>2054</v>
      </c>
    </row>
    <row r="244" spans="1:7">
      <c r="A244" s="1" t="s">
        <v>693</v>
      </c>
      <c r="B244" s="1" t="s">
        <v>694</v>
      </c>
      <c r="C244" s="1" t="s">
        <v>695</v>
      </c>
      <c r="D244" s="1" t="s">
        <v>964</v>
      </c>
      <c r="E244" s="1" t="s">
        <v>2057</v>
      </c>
      <c r="F244" s="1">
        <v>886</v>
      </c>
      <c r="G244" s="1" t="s">
        <v>2058</v>
      </c>
    </row>
    <row r="245" spans="1:7">
      <c r="A245" s="1" t="s">
        <v>696</v>
      </c>
      <c r="B245" s="1" t="s">
        <v>697</v>
      </c>
      <c r="C245" s="1" t="s">
        <v>698</v>
      </c>
      <c r="D245" s="1" t="s">
        <v>965</v>
      </c>
      <c r="E245" s="1" t="s">
        <v>2059</v>
      </c>
      <c r="F245" s="1">
        <v>967</v>
      </c>
      <c r="G245" s="1" t="s">
        <v>2060</v>
      </c>
    </row>
    <row r="246" spans="1:7">
      <c r="A246" s="1" t="s">
        <v>699</v>
      </c>
      <c r="B246" s="1" t="s">
        <v>700</v>
      </c>
      <c r="C246" s="1" t="s">
        <v>701</v>
      </c>
      <c r="D246" s="1" t="s">
        <v>966</v>
      </c>
      <c r="E246" s="1" t="s">
        <v>2061</v>
      </c>
      <c r="F246" s="1">
        <v>840</v>
      </c>
      <c r="G246" s="1" t="s">
        <v>2062</v>
      </c>
    </row>
  </sheetData>
  <sheetProtection algorithmName="SHA-512" hashValue="lsECzxGrx2F/HmAnoS16t03nSlhz6aLd9Ah1sHgbGWgoNOLxw+dBcseN+lL49Ow7r7b/dg/ieT65a05cnyjWMw==" saltValue="GxhF6GkDT4yJAYhUq2s/PQ==" spinCount="100000" sheet="1" objects="1" scenarios="1"/>
  <sortState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9F7D2E2C-E2E5-4D47-AEB6-0DB6B1FF4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Introduction</vt:lpstr>
      <vt:lpstr>Partie 1 - Présentation</vt:lpstr>
      <vt:lpstr>Partie 2 - Liste de pointage</vt:lpstr>
      <vt:lpstr>Partie 3 - Entités déclarantes</vt:lpstr>
      <vt:lpstr>Partie 4 - Recettes de l’État</vt:lpstr>
      <vt:lpstr>Partie 5 - Données d’entreprise</vt:lpstr>
      <vt:lpstr>Listes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EITI International Secretariat</dc:creator>
  <cp:lastModifiedBy>HP</cp:lastModifiedBy>
  <cp:lastPrinted>2019-01-03T11:51:23Z</cp:lastPrinted>
  <dcterms:created xsi:type="dcterms:W3CDTF">2018-04-20T09:16:43Z</dcterms:created>
  <dcterms:modified xsi:type="dcterms:W3CDTF">2022-04-13T11:08:32Z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